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6" windowWidth="4620" windowHeight="4248" tabRatio="915" firstSheet="4" activeTab="8"/>
  </bookViews>
  <sheets>
    <sheet name="Mammals" sheetId="1" r:id="rId1"/>
    <sheet name="Fish Fam.graph" sheetId="2" r:id="rId2"/>
    <sheet name="Identified Gadidae" sheetId="3" r:id="rId3"/>
    <sheet name="FISH NISP Chart" sheetId="4" r:id="rId4"/>
    <sheet name="Fish Species" sheetId="5" r:id="rId5"/>
    <sheet name="Mollusca Sp graph" sheetId="6" r:id="rId6"/>
    <sheet name="Bird species" sheetId="7" r:id="rId7"/>
    <sheet name="Mollusca Species" sheetId="8" r:id="rId8"/>
    <sheet name="Read Me" sheetId="9" r:id="rId9"/>
    <sheet name="Summary &amp; data entry" sheetId="10" r:id="rId10"/>
    <sheet name="Seal Sp. graph" sheetId="11" r:id="rId11"/>
    <sheet name="Mammal Pie Graph" sheetId="12" r:id="rId12"/>
    <sheet name="Major Taxa graph" sheetId="13" r:id="rId13"/>
    <sheet name="FISH" sheetId="14" r:id="rId14"/>
    <sheet name="Domestic Mam Graph" sheetId="15" r:id="rId15"/>
    <sheet name="BIRDS" sheetId="16" r:id="rId16"/>
  </sheets>
  <definedNames>
    <definedName name="_Regression_Int" localSheetId="9" hidden="1">1</definedName>
    <definedName name="DATA">'Summary &amp; data entry'!$B$7:$B$57</definedName>
    <definedName name="DATA2">'Summary &amp; data entry'!$H$43:$H$48</definedName>
    <definedName name="_xlnm.Print_Area" localSheetId="4">'Fish Species'!$A$1:$E$38</definedName>
    <definedName name="_xlnm.Print_Area" localSheetId="9">'Summary &amp; data entry'!$A$1:$E$63</definedName>
    <definedName name="Print_Area_MI" localSheetId="9">'Summary &amp; data entry'!$G$1:$J$57</definedName>
    <definedName name="_xlnm.Print_Titles" localSheetId="9">'Summary &amp; data entry'!$A:$E</definedName>
    <definedName name="Print_Titles_MI" localSheetId="9">'Summary &amp; data entry'!$A:$E</definedName>
  </definedNames>
  <calcPr fullCalcOnLoad="1"/>
</workbook>
</file>

<file path=xl/sharedStrings.xml><?xml version="1.0" encoding="utf-8"?>
<sst xmlns="http://schemas.openxmlformats.org/spreadsheetml/2006/main" count="298" uniqueCount="223">
  <si>
    <t>_</t>
  </si>
  <si>
    <t>DOMESTICATES</t>
  </si>
  <si>
    <t>Bos taurus</t>
  </si>
  <si>
    <t>Equus caballus</t>
  </si>
  <si>
    <t>Canis familiaris</t>
  </si>
  <si>
    <t>Sus scrofa</t>
  </si>
  <si>
    <t>Ovis aries</t>
  </si>
  <si>
    <t>Capra hircus</t>
  </si>
  <si>
    <t>Ovis/Capra sp.</t>
  </si>
  <si>
    <t>total Ovis/Capra</t>
  </si>
  <si>
    <t>total Domesticates</t>
  </si>
  <si>
    <t>SEALS</t>
  </si>
  <si>
    <t>Phoca vitulina</t>
  </si>
  <si>
    <t>Pagophilus groenlandicus</t>
  </si>
  <si>
    <t>Large seal</t>
  </si>
  <si>
    <t>Phocid sp.</t>
  </si>
  <si>
    <t xml:space="preserve"> total Phocid</t>
  </si>
  <si>
    <t>CETACEA</t>
  </si>
  <si>
    <t>Great whale</t>
  </si>
  <si>
    <t>Small whale/porpoise</t>
  </si>
  <si>
    <t>Cetacea sp.</t>
  </si>
  <si>
    <t>total Cetacea</t>
  </si>
  <si>
    <t>OTHER MAMMALS</t>
  </si>
  <si>
    <t>Alopex lagopus</t>
  </si>
  <si>
    <t>Ursus maritimus</t>
  </si>
  <si>
    <t>Rangifer tarandus</t>
  </si>
  <si>
    <t>total Other Mammals</t>
  </si>
  <si>
    <t>BIRDS</t>
  </si>
  <si>
    <t>Wildfowl - sea birds</t>
  </si>
  <si>
    <t>Wildfowl - land birds</t>
  </si>
  <si>
    <t>Domestic fowl</t>
  </si>
  <si>
    <t>Bird sp.</t>
  </si>
  <si>
    <t>Total Birds</t>
  </si>
  <si>
    <t>FISH</t>
  </si>
  <si>
    <t>Other Fish</t>
  </si>
  <si>
    <t>Total Fish</t>
  </si>
  <si>
    <t>MOLLUSCA</t>
  </si>
  <si>
    <t>Mollusca sp.</t>
  </si>
  <si>
    <t>Total Mollusca</t>
  </si>
  <si>
    <t>Iceland</t>
  </si>
  <si>
    <t>UNIT :</t>
  </si>
  <si>
    <t>NISP</t>
  </si>
  <si>
    <t>% of whole</t>
  </si>
  <si>
    <t>Date:</t>
  </si>
  <si>
    <t>% of group</t>
  </si>
  <si>
    <t>P. vit.</t>
  </si>
  <si>
    <t>P.groen.</t>
  </si>
  <si>
    <t>L. seal</t>
  </si>
  <si>
    <t>seabird</t>
  </si>
  <si>
    <t>land bird</t>
  </si>
  <si>
    <t>Dom. fowl</t>
  </si>
  <si>
    <t>|</t>
  </si>
  <si>
    <t>Major Taxa</t>
  </si>
  <si>
    <t>Relative Percent</t>
  </si>
  <si>
    <t>Cattle</t>
  </si>
  <si>
    <t>Caprines</t>
  </si>
  <si>
    <t>Horse</t>
  </si>
  <si>
    <t>Seals</t>
  </si>
  <si>
    <t>Cetacea</t>
  </si>
  <si>
    <t>Birds</t>
  </si>
  <si>
    <t>Fish</t>
  </si>
  <si>
    <t>Mammals Relative %</t>
  </si>
  <si>
    <t>Ratios</t>
  </si>
  <si>
    <t>Cattle : Caprine</t>
  </si>
  <si>
    <t>Cattle : Horse</t>
  </si>
  <si>
    <t>Cattle : Dogs</t>
  </si>
  <si>
    <t>Goat : Sheep</t>
  </si>
  <si>
    <t>Domestic Mammal : Ident.Fish</t>
  </si>
  <si>
    <t>Domestic Mammal : Seals</t>
  </si>
  <si>
    <t>Domestic Mammal : Birds</t>
  </si>
  <si>
    <t>Domestic Fowl : Wildfowl</t>
  </si>
  <si>
    <t>Unidentified Scrap</t>
  </si>
  <si>
    <t>large mammal</t>
  </si>
  <si>
    <t>medium mammal</t>
  </si>
  <si>
    <t>small mammal</t>
  </si>
  <si>
    <t>total L &amp; M mammal</t>
  </si>
  <si>
    <t>ratio M : L mammal</t>
  </si>
  <si>
    <t>L&amp;M mammal : tot.Pisces</t>
  </si>
  <si>
    <t xml:space="preserve"> 1 to</t>
  </si>
  <si>
    <t>%</t>
  </si>
  <si>
    <t>Felis domesticus</t>
  </si>
  <si>
    <t>Gadid sp.</t>
  </si>
  <si>
    <t>Salmonid sp.</t>
  </si>
  <si>
    <t>Gadus morhua</t>
  </si>
  <si>
    <t>Pollachius virens</t>
  </si>
  <si>
    <t>Pollachius pollachius</t>
  </si>
  <si>
    <t>Melanogramus aeglfinus</t>
  </si>
  <si>
    <t>Molva molva</t>
  </si>
  <si>
    <t>Brosme brosme</t>
  </si>
  <si>
    <t>Clupea harengus</t>
  </si>
  <si>
    <t>Sebastes marinus</t>
  </si>
  <si>
    <t>Hippoglossus hippoglossus</t>
  </si>
  <si>
    <t>Pleuronectes platessa</t>
  </si>
  <si>
    <t>Platichthys flesus</t>
  </si>
  <si>
    <t>Pleuronectidae sp.</t>
  </si>
  <si>
    <t>Heterosomata</t>
  </si>
  <si>
    <t>Anarchichas lupus</t>
  </si>
  <si>
    <t>Mollusca</t>
  </si>
  <si>
    <t>Littorina littorae</t>
  </si>
  <si>
    <t>Patella vulgata</t>
  </si>
  <si>
    <t>Balanus sp.</t>
  </si>
  <si>
    <t>Mytilus edulis</t>
  </si>
  <si>
    <t>Mya sp.</t>
  </si>
  <si>
    <t>Small Terrestrial Mammal</t>
  </si>
  <si>
    <t>Medium Terrestrial Mammal</t>
  </si>
  <si>
    <t>Large Terrestrial Mammal</t>
  </si>
  <si>
    <t>Gadidae Family</t>
  </si>
  <si>
    <t>Salmonidae</t>
  </si>
  <si>
    <t>Gadidae, sp. Indet.</t>
  </si>
  <si>
    <t>Salmo salar</t>
  </si>
  <si>
    <t>Salvelinus alpinus</t>
  </si>
  <si>
    <t>Salmo trutta</t>
  </si>
  <si>
    <t>Context</t>
  </si>
  <si>
    <t>Site</t>
  </si>
  <si>
    <t>Tjarnargata 3 C</t>
  </si>
  <si>
    <t>Summary</t>
  </si>
  <si>
    <t>Scientific Names</t>
  </si>
  <si>
    <t>English Common Names</t>
  </si>
  <si>
    <t>Atlantic cod</t>
  </si>
  <si>
    <t>Saithe</t>
  </si>
  <si>
    <t>Haddock</t>
  </si>
  <si>
    <t>Ling</t>
  </si>
  <si>
    <t>Torsk</t>
  </si>
  <si>
    <t>Herring</t>
  </si>
  <si>
    <t>Wolfish</t>
  </si>
  <si>
    <t>Atlantic salmon</t>
  </si>
  <si>
    <t>Arctic Char</t>
  </si>
  <si>
    <t>Trout</t>
  </si>
  <si>
    <t>Salmonid family</t>
  </si>
  <si>
    <t>Gadid family</t>
  </si>
  <si>
    <t>Fish,  sp. &amp; family Indet.</t>
  </si>
  <si>
    <t xml:space="preserve">Fish species </t>
  </si>
  <si>
    <t>NISP Count</t>
  </si>
  <si>
    <t>% all ID Fish</t>
  </si>
  <si>
    <t>% of Family</t>
  </si>
  <si>
    <t>Family Breakdown</t>
  </si>
  <si>
    <t>Halibut</t>
  </si>
  <si>
    <t>All Fish ID to taxon</t>
  </si>
  <si>
    <t>Salmonid Family</t>
  </si>
  <si>
    <t>All Other ID Fish</t>
  </si>
  <si>
    <t>% Identified to Taxon</t>
  </si>
  <si>
    <t>Pollack</t>
  </si>
  <si>
    <t>Gadid ID to species</t>
  </si>
  <si>
    <t>Salmonid ID to species</t>
  </si>
  <si>
    <t>Fish sp.indet.</t>
  </si>
  <si>
    <t>% Identified to Order</t>
  </si>
  <si>
    <t>% ID Mollusca</t>
  </si>
  <si>
    <t>TJR 3</t>
  </si>
  <si>
    <t>Scientific Name</t>
  </si>
  <si>
    <t>English Common Name</t>
  </si>
  <si>
    <t>Shell fish</t>
  </si>
  <si>
    <t>total ID to taxon</t>
  </si>
  <si>
    <t>Clam sp.</t>
  </si>
  <si>
    <t>Mussel</t>
  </si>
  <si>
    <t>Unident. Mammal Frags</t>
  </si>
  <si>
    <t>cattle</t>
  </si>
  <si>
    <t>horse</t>
  </si>
  <si>
    <t>dog</t>
  </si>
  <si>
    <t>pig</t>
  </si>
  <si>
    <t>sheep</t>
  </si>
  <si>
    <t>Mammals Present</t>
  </si>
  <si>
    <t xml:space="preserve">Bos taurus dom. </t>
  </si>
  <si>
    <t xml:space="preserve">Equus caballus </t>
  </si>
  <si>
    <t xml:space="preserve">Canis familiaris </t>
  </si>
  <si>
    <t>Ovis/ Capra sp. Indet.</t>
  </si>
  <si>
    <t>caprine</t>
  </si>
  <si>
    <t>common or harbor seal</t>
  </si>
  <si>
    <t>Phocid species</t>
  </si>
  <si>
    <t>whale species</t>
  </si>
  <si>
    <t>seal species</t>
  </si>
  <si>
    <t>arctic fox</t>
  </si>
  <si>
    <t>TOTAL  NISP (Identified fragments) =</t>
  </si>
  <si>
    <t>TOTAL TNF  (all fragments) =</t>
  </si>
  <si>
    <t>Taxon by Economic Group</t>
  </si>
  <si>
    <t>Bird species</t>
  </si>
  <si>
    <t>Sea Birds</t>
  </si>
  <si>
    <t>Gulls (Laridae)</t>
  </si>
  <si>
    <t>Auks (Alcidae)</t>
  </si>
  <si>
    <t>Fresh Water Migrants</t>
  </si>
  <si>
    <t>Other Sea Birds</t>
  </si>
  <si>
    <t>NISP count</t>
  </si>
  <si>
    <t>% All Birds</t>
  </si>
  <si>
    <t>% Family</t>
  </si>
  <si>
    <t>% Group</t>
  </si>
  <si>
    <t>Non Migratory Terrestrials</t>
  </si>
  <si>
    <t>Lagopus mutus</t>
  </si>
  <si>
    <t>Ptarmigan (grouse)</t>
  </si>
  <si>
    <t>Welcome to the NABO NISP summary spreadsheet (Iceland version)</t>
  </si>
  <si>
    <t>The purpose of this spreadsheet is to allow rapid entry of NISP summary data on a</t>
  </si>
  <si>
    <t>single spreadsheet workbook page (Summary and Data Entry) which will then automatically</t>
  </si>
  <si>
    <t>Tom McGovern</t>
  </si>
  <si>
    <t>calculate basic ratio and percentages (of whole collection, of taxonomic group)</t>
  </si>
  <si>
    <t xml:space="preserve">and provide a set of easily modified graphs. We also have pages available for recording </t>
  </si>
  <si>
    <t>species level ID for birds, fish and mollusca, taxa only summarized on the main page.</t>
  </si>
  <si>
    <t xml:space="preserve">To use the spreadsheet, just tab the Summary and data entry workbook and then </t>
  </si>
  <si>
    <t>enter your raw NISP data per taxon in the NISP column- all other calculations are done</t>
  </si>
  <si>
    <t>for you, and graphs are updated (you will want to change the titles).</t>
  </si>
  <si>
    <t xml:space="preserve">At the CUNY labs, we use this spreadsheet as a convenient standard format for </t>
  </si>
  <si>
    <t>summarizing site or context archaeofauna, both to standardize reports and to allow for</t>
  </si>
  <si>
    <t xml:space="preserve">easy inter-site comparison (at least the taxa wind up in the same order!). Portions of the </t>
  </si>
  <si>
    <t xml:space="preserve">workbooks can be inserted as tables into a Word document for reports. </t>
  </si>
  <si>
    <t>Please feel free to modify for your own needs, let us know about improvements (or bugs)</t>
  </si>
  <si>
    <t>and do report anything interesting via the NABO website (www.geo.ed.ac.uk/nabo) or</t>
  </si>
  <si>
    <t>direct to nabo@voicenet.com</t>
  </si>
  <si>
    <t>Metadata Notes:</t>
  </si>
  <si>
    <t>not all fragments can be identified to species, so some catagories of</t>
  </si>
  <si>
    <t>Large  (cow horse size), Medium (big dog, pig, sheep,  goat) and Small</t>
  </si>
  <si>
    <t>Terrestrial Mammal (small dog, fox, cat, etc.) are included to take</t>
  </si>
  <si>
    <t>in the many ribs, long bone shaft frags, vertebral frags etc. that cannot</t>
  </si>
  <si>
    <t>be reliably ID'd to species, but can be assigned to size class. Mammal Scrap</t>
  </si>
  <si>
    <t>While virtually all fragments in Icelandic collections can be assigned to family</t>
  </si>
  <si>
    <t>(mammal, bird, fish, mollusca) in most collections, within the mammals</t>
  </si>
  <si>
    <t>(really unident mammal) can go into Unidentified mammal frags</t>
  </si>
  <si>
    <t xml:space="preserve">Note that we do try to separate sheep from goat on the full range of </t>
  </si>
  <si>
    <t>possible elements, so that the Ovis/Capra category is entirely unident Caprines</t>
  </si>
  <si>
    <t xml:space="preserve">Users are urged NOT to simply assume all Caprines are sheep and assign </t>
  </si>
  <si>
    <t>them to this line. Some (esp in Greenland, N. Norway, and N Iceland) are goats!</t>
  </si>
  <si>
    <t>If you have a different sort of archaeofauna, you will need to change the species</t>
  </si>
  <si>
    <t>labels or add rows. In most cases this will not affect the calculating formulas</t>
  </si>
  <si>
    <t>but it is wise to check to make sure. Please feel free to ask for any advice we can  offer.</t>
  </si>
  <si>
    <t>Note that this spreadsheet is for analysis, basic data in the NABONE system is stored</t>
  </si>
  <si>
    <t>in Access databases and manipulated on the species level by specialized element</t>
  </si>
  <si>
    <t>distribution spreadsheets (part of the whole package).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</si>
</sst>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;;"/>
    <numFmt numFmtId="166" formatCode="0.00_)"/>
    <numFmt numFmtId="167" formatCode="#,##0.0"/>
    <numFmt numFmtId="168" formatCode="[$-409]dddd\,\ mmmm\ dd\,\ yyyy"/>
  </numFmts>
  <fonts count="2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i/>
      <sz val="12"/>
      <color indexed="8"/>
      <name val="Courier"/>
      <family val="0"/>
    </font>
    <font>
      <b/>
      <sz val="15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 Rounded MT"/>
      <family val="2"/>
    </font>
    <font>
      <b/>
      <i/>
      <sz val="10"/>
      <name val="Arial Rounded MT"/>
      <family val="2"/>
    </font>
    <font>
      <b/>
      <i/>
      <sz val="12"/>
      <name val="Arial Rounded MT"/>
      <family val="2"/>
    </font>
    <font>
      <i/>
      <sz val="12"/>
      <name val="Arial Rounded MT"/>
      <family val="2"/>
    </font>
    <font>
      <u val="single"/>
      <sz val="12"/>
      <color indexed="12"/>
      <name val="Courier"/>
      <family val="0"/>
    </font>
    <font>
      <b/>
      <sz val="16"/>
      <name val="Arial"/>
      <family val="0"/>
    </font>
    <font>
      <i/>
      <sz val="12"/>
      <name val="Arial"/>
      <family val="2"/>
    </font>
    <font>
      <b/>
      <sz val="12"/>
      <name val="Arial Rounded MT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sz val="14"/>
      <name val="Abadi MT Extra Bold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2" fillId="0" borderId="0">
      <alignment/>
      <protection locked="0"/>
    </xf>
    <xf numFmtId="165" fontId="2" fillId="0" borderId="0">
      <alignment/>
      <protection locked="0"/>
    </xf>
    <xf numFmtId="165" fontId="3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165" fontId="3" fillId="0" borderId="0">
      <alignment/>
      <protection locked="0"/>
    </xf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4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/>
    </xf>
    <xf numFmtId="164" fontId="5" fillId="0" borderId="0" xfId="0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1" xfId="0" applyFont="1" applyBorder="1" applyAlignment="1">
      <alignment/>
    </xf>
    <xf numFmtId="164" fontId="5" fillId="0" borderId="0" xfId="0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 horizontal="fill"/>
      <protection/>
    </xf>
    <xf numFmtId="166" fontId="5" fillId="0" borderId="0" xfId="0" applyNumberFormat="1" applyFont="1" applyAlignment="1" applyProtection="1">
      <alignment horizontal="fill"/>
      <protection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 applyProtection="1" quotePrefix="1">
      <alignment horizontal="left"/>
      <protection/>
    </xf>
    <xf numFmtId="164" fontId="5" fillId="0" borderId="2" xfId="0" applyFont="1" applyBorder="1" applyAlignment="1" applyProtection="1">
      <alignment horizontal="fill"/>
      <protection/>
    </xf>
    <xf numFmtId="166" fontId="5" fillId="0" borderId="2" xfId="0" applyNumberFormat="1" applyFont="1" applyBorder="1" applyAlignment="1" applyProtection="1">
      <alignment horizontal="left"/>
      <protection/>
    </xf>
    <xf numFmtId="166" fontId="5" fillId="0" borderId="2" xfId="0" applyNumberFormat="1" applyFont="1" applyBorder="1" applyAlignment="1" applyProtection="1">
      <alignment horizontal="fill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6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2" fontId="11" fillId="0" borderId="0" xfId="0" applyNumberFormat="1" applyFont="1" applyAlignment="1">
      <alignment/>
    </xf>
    <xf numFmtId="164" fontId="6" fillId="0" borderId="2" xfId="0" applyFont="1" applyBorder="1" applyAlignment="1">
      <alignment/>
    </xf>
    <xf numFmtId="2" fontId="6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64" fontId="5" fillId="0" borderId="2" xfId="0" applyFont="1" applyBorder="1" applyAlignment="1">
      <alignment/>
    </xf>
    <xf numFmtId="164" fontId="17" fillId="0" borderId="3" xfId="0" applyFont="1" applyBorder="1" applyAlignment="1">
      <alignment/>
    </xf>
    <xf numFmtId="164" fontId="14" fillId="0" borderId="3" xfId="0" applyFont="1" applyBorder="1" applyAlignment="1">
      <alignment/>
    </xf>
    <xf numFmtId="164" fontId="13" fillId="0" borderId="3" xfId="0" applyFont="1" applyBorder="1" applyAlignment="1">
      <alignment horizontal="center"/>
    </xf>
    <xf numFmtId="164" fontId="11" fillId="0" borderId="3" xfId="0" applyFont="1" applyBorder="1" applyAlignment="1">
      <alignment/>
    </xf>
    <xf numFmtId="2" fontId="11" fillId="0" borderId="3" xfId="0" applyNumberFormat="1" applyFont="1" applyBorder="1" applyAlignment="1">
      <alignment/>
    </xf>
    <xf numFmtId="164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/>
    </xf>
    <xf numFmtId="164" fontId="19" fillId="0" borderId="0" xfId="0" applyFont="1" applyAlignment="1" applyProtection="1">
      <alignment horizontal="left"/>
      <protection/>
    </xf>
    <xf numFmtId="164" fontId="20" fillId="0" borderId="0" xfId="0" applyFont="1" applyAlignment="1" applyProtection="1">
      <alignment horizontal="left"/>
      <protection/>
    </xf>
    <xf numFmtId="164" fontId="20" fillId="0" borderId="0" xfId="0" applyFont="1" applyAlignment="1">
      <alignment/>
    </xf>
    <xf numFmtId="164" fontId="6" fillId="0" borderId="1" xfId="0" applyFont="1" applyBorder="1" applyAlignment="1">
      <alignment/>
    </xf>
    <xf numFmtId="164" fontId="21" fillId="0" borderId="0" xfId="0" applyFont="1" applyAlignment="1">
      <alignment/>
    </xf>
    <xf numFmtId="14" fontId="21" fillId="0" borderId="0" xfId="0" applyNumberFormat="1" applyFont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Hyperlink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Fish Family Identifications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3366FF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'Fish Species'!$A$35:$A$37</c:f>
              <c:strCache>
                <c:ptCount val="3"/>
                <c:pt idx="0">
                  <c:v>Gadidae Family</c:v>
                </c:pt>
                <c:pt idx="1">
                  <c:v>Salmonid Family</c:v>
                </c:pt>
                <c:pt idx="2">
                  <c:v>All Other ID Fish</c:v>
                </c:pt>
              </c:strCache>
            </c:strRef>
          </c:cat>
          <c:val>
            <c:numRef>
              <c:f>'Fish Species'!$C$35:$C$37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5347866"/>
        <c:axId val="51259883"/>
      </c:barChart>
      <c:catAx>
        <c:axId val="65347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59883"/>
        <c:crosses val="autoZero"/>
        <c:auto val="1"/>
        <c:lblOffset val="100"/>
        <c:noMultiLvlLbl val="0"/>
      </c:catAx>
      <c:valAx>
        <c:axId val="51259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 Identified Taxa (NISP)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347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Relative % of Identified Birds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hingle">
                <a:fgClr>
                  <a:srgbClr val="008080"/>
                </a:fgClr>
                <a:bgClr>
                  <a:srgbClr val="003300"/>
                </a:bgClr>
              </a:pattFill>
            </c:spPr>
          </c:dPt>
          <c:dPt>
            <c:idx val="1"/>
            <c:spPr>
              <a:pattFill prst="sphere">
                <a:fgClr>
                  <a:srgbClr val="008000"/>
                </a:fgClr>
                <a:bgClr>
                  <a:srgbClr val="993366"/>
                </a:bgClr>
              </a:pattFill>
            </c:spPr>
          </c:dPt>
          <c:dPt>
            <c:idx val="2"/>
            <c:spPr>
              <a:pattFill prst="wave">
                <a:fgClr>
                  <a:srgbClr val="FF6600"/>
                </a:fgClr>
                <a:bgClr>
                  <a:srgbClr val="FF99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'Summary &amp; data entry'!$F$39:$F$41</c:f>
              <c:strCache>
                <c:ptCount val="3"/>
                <c:pt idx="0">
                  <c:v>seabird</c:v>
                </c:pt>
                <c:pt idx="1">
                  <c:v>land bird</c:v>
                </c:pt>
                <c:pt idx="2">
                  <c:v>Dom. fowl</c:v>
                </c:pt>
              </c:strCache>
            </c:strRef>
          </c:cat>
          <c:val>
            <c:numRef>
              <c:f>'Summary &amp; data entry'!$B$39:$B$41</c:f>
              <c:numCache>
                <c:ptCount val="3"/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'Summary &amp; data entry'!$F$39:$F$41</c:f>
              <c:strCache>
                <c:ptCount val="3"/>
                <c:pt idx="0">
                  <c:v>seabird</c:v>
                </c:pt>
                <c:pt idx="1">
                  <c:v>land bird</c:v>
                </c:pt>
                <c:pt idx="2">
                  <c:v>Dom. fowl</c:v>
                </c:pt>
              </c:strCache>
            </c:strRef>
          </c:cat>
          <c:val>
            <c:numRef>
              <c:f>'Summary &amp; data entry'!$F$7:$F$10</c:f>
              <c:numCache>
                <c:ptCount val="3"/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Identified Gadidae (Cod Family) Fish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3366FF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'Fish Species'!$B$6:$B$11</c:f>
              <c:strCache>
                <c:ptCount val="6"/>
                <c:pt idx="0">
                  <c:v>Atlantic cod</c:v>
                </c:pt>
                <c:pt idx="1">
                  <c:v>Saithe</c:v>
                </c:pt>
                <c:pt idx="2">
                  <c:v>Pollack</c:v>
                </c:pt>
                <c:pt idx="3">
                  <c:v>Haddock</c:v>
                </c:pt>
                <c:pt idx="4">
                  <c:v>Ling</c:v>
                </c:pt>
                <c:pt idx="5">
                  <c:v>Torsk</c:v>
                </c:pt>
              </c:strCache>
            </c:strRef>
          </c:cat>
          <c:val>
            <c:numRef>
              <c:f>'Fish Species'!$E$6:$E$11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8685764"/>
        <c:axId val="58409829"/>
      </c:barChart>
      <c:catAx>
        <c:axId val="58685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09829"/>
        <c:crosses val="autoZero"/>
        <c:auto val="1"/>
        <c:lblOffset val="100"/>
        <c:noMultiLvlLbl val="0"/>
      </c:catAx>
      <c:valAx>
        <c:axId val="58409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 Identified to Species (NISP)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6857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Total Identified Fish Specimens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'Fish Species'!$B$6:$B$28</c:f>
              <c:strCache>
                <c:ptCount val="23"/>
                <c:pt idx="0">
                  <c:v>Atlantic cod</c:v>
                </c:pt>
                <c:pt idx="1">
                  <c:v>Saithe</c:v>
                </c:pt>
                <c:pt idx="2">
                  <c:v>Pollack</c:v>
                </c:pt>
                <c:pt idx="3">
                  <c:v>Haddock</c:v>
                </c:pt>
                <c:pt idx="4">
                  <c:v>Ling</c:v>
                </c:pt>
                <c:pt idx="5">
                  <c:v>Torsk</c:v>
                </c:pt>
                <c:pt idx="6">
                  <c:v>Gadid family</c:v>
                </c:pt>
                <c:pt idx="8">
                  <c:v>Herring</c:v>
                </c:pt>
                <c:pt idx="10">
                  <c:v>Halibut</c:v>
                </c:pt>
                <c:pt idx="15">
                  <c:v>Wolfish</c:v>
                </c:pt>
                <c:pt idx="17">
                  <c:v>Atlantic salmon</c:v>
                </c:pt>
                <c:pt idx="18">
                  <c:v>Arctic Char</c:v>
                </c:pt>
                <c:pt idx="19">
                  <c:v>Trout</c:v>
                </c:pt>
                <c:pt idx="20">
                  <c:v>Salmonid family</c:v>
                </c:pt>
              </c:strCache>
            </c:strRef>
          </c:cat>
          <c:val>
            <c:numRef>
              <c:f>'Fish Species'!$C$6:$C$28</c:f>
              <c:numCache>
                <c:ptCount val="23"/>
              </c:numCache>
            </c:numRef>
          </c:val>
        </c:ser>
        <c:axId val="55926414"/>
        <c:axId val="33575679"/>
      </c:barChart>
      <c:catAx>
        <c:axId val="5592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75679"/>
        <c:crosses val="autoZero"/>
        <c:auto val="1"/>
        <c:lblOffset val="100"/>
        <c:noMultiLvlLbl val="0"/>
      </c:catAx>
      <c:valAx>
        <c:axId val="33575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NISP Count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26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Mollusca Sp ID %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'Mollusca Species'!$A$9:$B$13</c:f>
              <c:multiLvlStrCache>
                <c:ptCount val="5"/>
                <c:lvl>
                  <c:pt idx="0">
                    <c:v>Littorina littorae</c:v>
                  </c:pt>
                  <c:pt idx="1">
                    <c:v>Patella vulgata</c:v>
                  </c:pt>
                  <c:pt idx="2">
                    <c:v>Balanus sp.</c:v>
                  </c:pt>
                  <c:pt idx="3">
                    <c:v>Mussel</c:v>
                  </c:pt>
                  <c:pt idx="4">
                    <c:v>Clam sp.</c:v>
                  </c:pt>
                </c:lvl>
                <c:lvl>
                  <c:pt idx="3">
                    <c:v>Mytilus edulis</c:v>
                  </c:pt>
                  <c:pt idx="4">
                    <c:v>Mya sp.</c:v>
                  </c:pt>
                </c:lvl>
              </c:multiLvlStrCache>
            </c:multiLvlStrRef>
          </c:cat>
          <c:val>
            <c:numRef>
              <c:f>'Mollusca Species'!$D$9:$D$13</c:f>
              <c:numCache>
                <c:ptCount val="5"/>
                <c:pt idx="0">
                  <c:v>0.20314880650076178</c:v>
                </c:pt>
                <c:pt idx="1">
                  <c:v>0</c:v>
                </c:pt>
                <c:pt idx="2">
                  <c:v>0.25393600812595224</c:v>
                </c:pt>
                <c:pt idx="3">
                  <c:v>95.88623666835957</c:v>
                </c:pt>
                <c:pt idx="4">
                  <c:v>3.6566785170137126</c:v>
                </c:pt>
              </c:numCache>
            </c:numRef>
          </c:val>
        </c:ser>
        <c:axId val="33745656"/>
        <c:axId val="35275449"/>
      </c:bar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75449"/>
        <c:crosses val="autoZero"/>
        <c:auto val="1"/>
        <c:lblOffset val="100"/>
        <c:noMultiLvlLbl val="0"/>
      </c:catAx>
      <c:valAx>
        <c:axId val="35275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5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Relative % of Identified Seals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003300"/>
                </a:fgClr>
                <a:bgClr>
                  <a:srgbClr val="3366FF"/>
                </a:bgClr>
              </a:pattFill>
            </c:spPr>
          </c:dPt>
          <c:dPt>
            <c:idx val="1"/>
            <c:spPr>
              <a:pattFill prst="lgConfetti">
                <a:fgClr>
                  <a:srgbClr val="FFFFFF"/>
                </a:fgClr>
                <a:bgClr>
                  <a:srgbClr val="333333"/>
                </a:bgClr>
              </a:pattFill>
            </c:spPr>
          </c:dPt>
          <c:dPt>
            <c:idx val="2"/>
            <c:spPr>
              <a:pattFill prst="smConfetti">
                <a:fgClr>
                  <a:srgbClr val="00FFFF"/>
                </a:fgClr>
                <a:bgClr>
                  <a:srgbClr val="00808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'Summary &amp; data entry'!$F$20:$F$22</c:f>
              <c:strCache>
                <c:ptCount val="3"/>
                <c:pt idx="0">
                  <c:v>P. vit.</c:v>
                </c:pt>
                <c:pt idx="1">
                  <c:v>P.groen.</c:v>
                </c:pt>
                <c:pt idx="2">
                  <c:v>L. seal</c:v>
                </c:pt>
              </c:strCache>
            </c:strRef>
          </c:cat>
          <c:val>
            <c:numRef>
              <c:f>'Summary &amp; data entry'!$B$20:$B$22</c:f>
              <c:numCache>
                <c:ptCount val="3"/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'Summary &amp; data entry'!$F$20:$F$22</c:f>
              <c:strCache>
                <c:ptCount val="3"/>
                <c:pt idx="0">
                  <c:v>P. vit.</c:v>
                </c:pt>
                <c:pt idx="1">
                  <c:v>P.groen.</c:v>
                </c:pt>
                <c:pt idx="2">
                  <c:v>L. seal</c:v>
                </c:pt>
              </c:strCache>
            </c:strRef>
          </c:cat>
          <c:val>
            <c:numRef>
              <c:f>'Summary &amp; data entry'!$F$7:$F$10</c:f>
              <c:numCache>
                <c:ptCount val="3"/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Relative %  Major Mammals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'Summary &amp; data entry'!$G$18:$G$22</c:f>
              <c:strCache>
                <c:ptCount val="5"/>
                <c:pt idx="0">
                  <c:v>Cattle</c:v>
                </c:pt>
                <c:pt idx="1">
                  <c:v>Caprines</c:v>
                </c:pt>
                <c:pt idx="2">
                  <c:v>Horse</c:v>
                </c:pt>
                <c:pt idx="3">
                  <c:v>Seals</c:v>
                </c:pt>
                <c:pt idx="4">
                  <c:v>Cetacea</c:v>
                </c:pt>
              </c:strCache>
            </c:strRef>
          </c:cat>
          <c:val>
            <c:numRef>
              <c:f>'Summary &amp; data entry'!$H$18:$H$22</c:f>
              <c:numCach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
Relative % of Major Taxa (NISP)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smConfetti">
              <a:fgClr>
                <a:srgbClr val="993300"/>
              </a:fgClr>
              <a:bgClr>
                <a:srgbClr val="80000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'Summary &amp; data entry'!$H$9</c:f>
                  <c:strCache>
                    <c:ptCount val="1"/>
                    <c:pt idx="0">
                      <c:v>0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'Summary &amp; data entry'!$H$10</c:f>
                  <c:strCache>
                    <c:ptCount val="1"/>
                    <c:pt idx="0">
                      <c:v>0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'Summary &amp; data entry'!$H$11</c:f>
                  <c:strCache>
                    <c:ptCount val="1"/>
                    <c:pt idx="0">
                      <c:v>0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'Summary &amp; data entry'!$H$12</c:f>
                  <c:strCache>
                    <c:ptCount val="1"/>
                    <c:pt idx="0">
                      <c:v>0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'Summary &amp; data entry'!$H$13</c:f>
                  <c:strCache>
                    <c:ptCount val="1"/>
                    <c:pt idx="0">
                      <c:v>0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'Summary &amp; data entry'!$H$14</c:f>
                  <c:strCache>
                    <c:ptCount val="1"/>
                    <c:pt idx="0">
                      <c:v>0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'Summary &amp; data entry'!$H$15</c:f>
                  <c:strCache>
                    <c:ptCount val="1"/>
                    <c:pt idx="0">
                      <c:v>0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'Summary &amp; data entry'!$G$9:$G$15</c:f>
              <c:strCache>
                <c:ptCount val="7"/>
                <c:pt idx="0">
                  <c:v>Cattle</c:v>
                </c:pt>
                <c:pt idx="1">
                  <c:v>Caprines</c:v>
                </c:pt>
                <c:pt idx="2">
                  <c:v>Horse</c:v>
                </c:pt>
                <c:pt idx="3">
                  <c:v>Seals</c:v>
                </c:pt>
                <c:pt idx="4">
                  <c:v>Cetacea</c:v>
                </c:pt>
                <c:pt idx="5">
                  <c:v>Birds</c:v>
                </c:pt>
                <c:pt idx="6">
                  <c:v>Fish</c:v>
                </c:pt>
              </c:strCache>
            </c:strRef>
          </c:cat>
          <c:val>
            <c:numRef>
              <c:f>'Summary &amp; data entry'!$I$9:$I$15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40"/>
        <c:axId val="49043586"/>
        <c:axId val="38739091"/>
      </c:barChart>
      <c:catAx>
        <c:axId val="4904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Taxon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39091"/>
        <c:crosses val="autoZero"/>
        <c:auto val="1"/>
        <c:lblOffset val="100"/>
        <c:noMultiLvlLbl val="0"/>
      </c:catAx>
      <c:valAx>
        <c:axId val="38739091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Percent of Major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043586"/>
        <c:crossesAt val="1"/>
        <c:crossBetween val="between"/>
        <c:dispUnits/>
      </c:valAx>
      <c:spPr>
        <a:solidFill>
          <a:srgbClr val="00008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Fish Taxa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ashDnDiag">
                <a:fgClr>
                  <a:srgbClr val="008080"/>
                </a:fgClr>
                <a:bgClr>
                  <a:srgbClr val="9999FF"/>
                </a:bgClr>
              </a:pattFill>
            </c:spPr>
          </c:dPt>
          <c:dPt>
            <c:idx val="1"/>
            <c:spPr>
              <a:pattFill prst="trellis">
                <a:fgClr>
                  <a:srgbClr val="FF0000"/>
                </a:fgClr>
                <a:bgClr>
                  <a:srgbClr val="993366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'Summary &amp; data entry'!$A$46:$A$47</c:f>
              <c:strCache>
                <c:ptCount val="2"/>
                <c:pt idx="0">
                  <c:v>Gadid sp.</c:v>
                </c:pt>
                <c:pt idx="1">
                  <c:v>Salmonid sp.</c:v>
                </c:pt>
              </c:strCache>
            </c:strRef>
          </c:cat>
          <c:val>
            <c:numRef>
              <c:f>'Summary &amp; data entry'!$E$46:$E$47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Domestic Mammals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"/>
          <c:y val="0.22425"/>
          <c:w val="0.36525"/>
          <c:h val="0.6425"/>
        </c:manualLayout>
      </c:layout>
      <c:pieChart>
        <c:varyColors val="1"/>
        <c:ser>
          <c:idx val="0"/>
          <c:order val="0"/>
          <c:spPr>
            <a:pattFill prst="pct50">
              <a:fgClr>
                <a:srgbClr val="9999FF"/>
              </a:fgClr>
              <a:bgClr>
                <a:srgbClr val="000080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pattFill prst="shingle">
                <a:fgClr>
                  <a:srgbClr val="003366"/>
                </a:fgClr>
                <a:bgClr>
                  <a:srgbClr val="9999FF"/>
                </a:bgClr>
              </a:pattFill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divot">
                <a:fgClr>
                  <a:srgbClr val="FFFF00"/>
                </a:fgClr>
                <a:bgClr>
                  <a:srgbClr val="333300"/>
                </a:bgClr>
              </a:pattFill>
            </c:spPr>
          </c:dPt>
          <c:dPt>
            <c:idx val="4"/>
            <c:spPr>
              <a:pattFill prst="wave">
                <a:fgClr>
                  <a:srgbClr val="333333"/>
                </a:fgClr>
                <a:bgClr>
                  <a:srgbClr val="FF6600"/>
                </a:bgClr>
              </a:pattFill>
            </c:spPr>
          </c:dPt>
          <c:dPt>
            <c:idx val="5"/>
            <c:spPr>
              <a:pattFill prst="pct30">
                <a:fgClr>
                  <a:srgbClr val="00FFFF"/>
                </a:fgClr>
                <a:bgClr>
                  <a:srgbClr val="003300"/>
                </a:bgClr>
              </a:pattFill>
            </c:spPr>
          </c:dPt>
          <c:dPt>
            <c:idx val="6"/>
            <c:spPr>
              <a:pattFill prst="sphere">
                <a:fgClr>
                  <a:srgbClr val="99CCFF"/>
                </a:fgClr>
                <a:bgClr>
                  <a:srgbClr val="3366FF"/>
                </a:bgClr>
              </a:pattFill>
            </c:spPr>
          </c:dPt>
          <c:dPt>
            <c:idx val="7"/>
            <c:spPr>
              <a:pattFill prst="pct50">
                <a:fgClr>
                  <a:srgbClr val="9999FF"/>
                </a:fgClr>
                <a:bgClr>
                  <a:srgbClr val="000080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'Summary &amp; data entry'!$A$7:$A$14</c:f>
              <c:strCache>
                <c:ptCount val="8"/>
                <c:pt idx="0">
                  <c:v>Bos taurus</c:v>
                </c:pt>
                <c:pt idx="1">
                  <c:v>Equus caballus</c:v>
                </c:pt>
                <c:pt idx="2">
                  <c:v>Felis domesticus</c:v>
                </c:pt>
                <c:pt idx="3">
                  <c:v>Canis familiaris</c:v>
                </c:pt>
                <c:pt idx="4">
                  <c:v>Sus scrofa</c:v>
                </c:pt>
                <c:pt idx="5">
                  <c:v>Ovis aries</c:v>
                </c:pt>
                <c:pt idx="6">
                  <c:v>Capra hircus</c:v>
                </c:pt>
                <c:pt idx="7">
                  <c:v>Ovis/Capra sp.</c:v>
                </c:pt>
              </c:strCache>
            </c:strRef>
          </c:cat>
          <c:val>
            <c:numRef>
              <c:f>'Summary &amp; data entry'!$B$7:$B$14</c:f>
              <c:numCache>
                <c:ptCount val="8"/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34525" cy="5553075"/>
    <xdr:graphicFrame>
      <xdr:nvGraphicFramePr>
        <xdr:cNvPr id="1" name="Shape 1025"/>
        <xdr:cNvGraphicFramePr/>
      </xdr:nvGraphicFramePr>
      <xdr:xfrm>
        <a:off x="0" y="0"/>
        <a:ext cx="95345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5553075"/>
    <xdr:graphicFrame>
      <xdr:nvGraphicFramePr>
        <xdr:cNvPr id="1" name="Shape 1025"/>
        <xdr:cNvGraphicFramePr/>
      </xdr:nvGraphicFramePr>
      <xdr:xfrm>
        <a:off x="0" y="0"/>
        <a:ext cx="97250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5553075"/>
    <xdr:graphicFrame>
      <xdr:nvGraphicFramePr>
        <xdr:cNvPr id="1" name="Shape 1025"/>
        <xdr:cNvGraphicFramePr/>
      </xdr:nvGraphicFramePr>
      <xdr:xfrm>
        <a:off x="0" y="0"/>
        <a:ext cx="97250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5553075"/>
    <xdr:graphicFrame>
      <xdr:nvGraphicFramePr>
        <xdr:cNvPr id="1" name="Shape 1025"/>
        <xdr:cNvGraphicFramePr/>
      </xdr:nvGraphicFramePr>
      <xdr:xfrm>
        <a:off x="0" y="0"/>
        <a:ext cx="97250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5553075"/>
    <xdr:graphicFrame>
      <xdr:nvGraphicFramePr>
        <xdr:cNvPr id="1" name="Shape 1025"/>
        <xdr:cNvGraphicFramePr/>
      </xdr:nvGraphicFramePr>
      <xdr:xfrm>
        <a:off x="0" y="0"/>
        <a:ext cx="97250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5553075"/>
    <xdr:graphicFrame>
      <xdr:nvGraphicFramePr>
        <xdr:cNvPr id="1" name="Shape 1025"/>
        <xdr:cNvGraphicFramePr/>
      </xdr:nvGraphicFramePr>
      <xdr:xfrm>
        <a:off x="0" y="0"/>
        <a:ext cx="97250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5">
      <selection activeCell="C9" sqref="C9:C21"/>
    </sheetView>
  </sheetViews>
  <sheetFormatPr defaultColWidth="8.796875" defaultRowHeight="15"/>
  <cols>
    <col min="1" max="1" width="17.59765625" style="22" customWidth="1"/>
    <col min="2" max="2" width="19.19921875" style="22" customWidth="1"/>
    <col min="3" max="3" width="10.59765625" style="22" customWidth="1"/>
    <col min="4" max="4" width="19.19921875" style="22" customWidth="1"/>
    <col min="5" max="16384" width="8.69921875" style="22" customWidth="1"/>
  </cols>
  <sheetData>
    <row r="1" ht="15">
      <c r="A1" s="22" t="s">
        <v>160</v>
      </c>
    </row>
    <row r="3" spans="1:2" ht="15">
      <c r="A3" s="22" t="s">
        <v>113</v>
      </c>
      <c r="B3" s="22" t="s">
        <v>114</v>
      </c>
    </row>
    <row r="4" spans="1:2" ht="15">
      <c r="A4" s="22" t="s">
        <v>112</v>
      </c>
      <c r="B4" s="22" t="s">
        <v>115</v>
      </c>
    </row>
    <row r="7" spans="1:3" s="30" customFormat="1" ht="15">
      <c r="A7" s="30" t="s">
        <v>116</v>
      </c>
      <c r="B7" s="30" t="s">
        <v>117</v>
      </c>
      <c r="C7" s="30" t="s">
        <v>132</v>
      </c>
    </row>
    <row r="9" spans="1:2" ht="15">
      <c r="A9" s="22" t="s">
        <v>161</v>
      </c>
      <c r="B9" s="22" t="s">
        <v>155</v>
      </c>
    </row>
    <row r="10" spans="1:2" ht="15">
      <c r="A10" s="22" t="s">
        <v>162</v>
      </c>
      <c r="B10" s="22" t="s">
        <v>156</v>
      </c>
    </row>
    <row r="11" spans="1:2" ht="15">
      <c r="A11" s="22" t="s">
        <v>163</v>
      </c>
      <c r="B11" s="22" t="s">
        <v>157</v>
      </c>
    </row>
    <row r="12" spans="1:2" ht="15">
      <c r="A12" s="22" t="s">
        <v>5</v>
      </c>
      <c r="B12" s="22" t="s">
        <v>158</v>
      </c>
    </row>
    <row r="13" spans="1:2" ht="15">
      <c r="A13" s="22" t="s">
        <v>6</v>
      </c>
      <c r="B13" s="22" t="s">
        <v>159</v>
      </c>
    </row>
    <row r="14" spans="1:2" ht="15">
      <c r="A14" s="22" t="s">
        <v>164</v>
      </c>
      <c r="B14" s="22" t="s">
        <v>165</v>
      </c>
    </row>
    <row r="16" spans="1:2" ht="15">
      <c r="A16" s="22" t="s">
        <v>12</v>
      </c>
      <c r="B16" s="22" t="s">
        <v>166</v>
      </c>
    </row>
    <row r="17" spans="1:2" ht="15">
      <c r="A17" s="22" t="s">
        <v>167</v>
      </c>
      <c r="B17" s="22" t="s">
        <v>169</v>
      </c>
    </row>
    <row r="19" spans="1:2" ht="15">
      <c r="A19" s="22" t="s">
        <v>20</v>
      </c>
      <c r="B19" s="22" t="s">
        <v>168</v>
      </c>
    </row>
    <row r="21" spans="1:2" ht="15">
      <c r="A21" s="22" t="s">
        <v>23</v>
      </c>
      <c r="B21" s="22" t="s">
        <v>170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21">
      <selection activeCell="C41" sqref="C41"/>
    </sheetView>
  </sheetViews>
  <sheetFormatPr defaultColWidth="8.796875" defaultRowHeight="15"/>
  <cols>
    <col min="1" max="1" width="28.19921875" style="20" customWidth="1"/>
    <col min="2" max="2" width="22.19921875" style="20" customWidth="1"/>
    <col min="3" max="3" width="9.796875" style="20" customWidth="1"/>
    <col min="4" max="4" width="11.69921875" style="25" customWidth="1"/>
    <col min="5" max="5" width="9.5" style="25" customWidth="1"/>
    <col min="6" max="16384" width="8.69921875" style="20" customWidth="1"/>
  </cols>
  <sheetData>
    <row r="1" spans="1:2" ht="15">
      <c r="A1" s="20" t="s">
        <v>113</v>
      </c>
      <c r="B1" s="20" t="s">
        <v>114</v>
      </c>
    </row>
    <row r="2" spans="1:2" ht="15">
      <c r="A2" s="20" t="s">
        <v>112</v>
      </c>
      <c r="B2" s="20" t="s">
        <v>115</v>
      </c>
    </row>
    <row r="4" ht="15">
      <c r="A4" s="24" t="s">
        <v>60</v>
      </c>
    </row>
    <row r="5" spans="1:5" s="33" customFormat="1" ht="15">
      <c r="A5" s="31" t="s">
        <v>116</v>
      </c>
      <c r="B5" s="32" t="s">
        <v>117</v>
      </c>
      <c r="C5" s="33" t="s">
        <v>132</v>
      </c>
      <c r="D5" s="34" t="s">
        <v>133</v>
      </c>
      <c r="E5" s="34" t="s">
        <v>134</v>
      </c>
    </row>
    <row r="6" spans="1:5" ht="15">
      <c r="A6" s="20" t="s">
        <v>83</v>
      </c>
      <c r="B6" s="20" t="s">
        <v>118</v>
      </c>
      <c r="D6" s="25" t="e">
        <f aca="true" t="shared" si="0" ref="D6:D12">100*(C6/$B$38)</f>
        <v>#DIV/0!</v>
      </c>
      <c r="E6" s="25" t="e">
        <f aca="true" t="shared" si="1" ref="E6:E11">100*(C6/$C$41)</f>
        <v>#DIV/0!</v>
      </c>
    </row>
    <row r="7" spans="1:5" ht="15">
      <c r="A7" s="20" t="s">
        <v>84</v>
      </c>
      <c r="B7" s="20" t="s">
        <v>119</v>
      </c>
      <c r="D7" s="25" t="e">
        <f t="shared" si="0"/>
        <v>#DIV/0!</v>
      </c>
      <c r="E7" s="25" t="e">
        <f t="shared" si="1"/>
        <v>#DIV/0!</v>
      </c>
    </row>
    <row r="8" spans="1:5" ht="15">
      <c r="A8" s="20" t="s">
        <v>85</v>
      </c>
      <c r="B8" s="20" t="s">
        <v>141</v>
      </c>
      <c r="D8" s="25" t="e">
        <f t="shared" si="0"/>
        <v>#DIV/0!</v>
      </c>
      <c r="E8" s="25" t="e">
        <f t="shared" si="1"/>
        <v>#DIV/0!</v>
      </c>
    </row>
    <row r="9" spans="1:5" ht="15">
      <c r="A9" s="20" t="s">
        <v>86</v>
      </c>
      <c r="B9" s="20" t="s">
        <v>120</v>
      </c>
      <c r="D9" s="25" t="e">
        <f t="shared" si="0"/>
        <v>#DIV/0!</v>
      </c>
      <c r="E9" s="25" t="e">
        <f t="shared" si="1"/>
        <v>#DIV/0!</v>
      </c>
    </row>
    <row r="10" spans="1:5" ht="15">
      <c r="A10" s="20" t="s">
        <v>87</v>
      </c>
      <c r="B10" s="20" t="s">
        <v>121</v>
      </c>
      <c r="D10" s="25" t="e">
        <f t="shared" si="0"/>
        <v>#DIV/0!</v>
      </c>
      <c r="E10" s="25" t="e">
        <f t="shared" si="1"/>
        <v>#DIV/0!</v>
      </c>
    </row>
    <row r="11" spans="1:5" ht="15">
      <c r="A11" s="20" t="s">
        <v>88</v>
      </c>
      <c r="B11" s="20" t="s">
        <v>122</v>
      </c>
      <c r="D11" s="25" t="e">
        <f t="shared" si="0"/>
        <v>#DIV/0!</v>
      </c>
      <c r="E11" s="25" t="e">
        <f t="shared" si="1"/>
        <v>#DIV/0!</v>
      </c>
    </row>
    <row r="12" spans="1:4" ht="15">
      <c r="A12" s="20" t="s">
        <v>108</v>
      </c>
      <c r="B12" s="20" t="s">
        <v>129</v>
      </c>
      <c r="D12" s="25" t="e">
        <f t="shared" si="0"/>
        <v>#DIV/0!</v>
      </c>
    </row>
    <row r="13" ht="15"/>
    <row r="14" spans="1:4" ht="15">
      <c r="A14" s="20" t="s">
        <v>89</v>
      </c>
      <c r="B14" s="20" t="s">
        <v>123</v>
      </c>
      <c r="D14" s="25" t="e">
        <f aca="true" t="shared" si="2" ref="D14:D21">100*(C14/$B$38)</f>
        <v>#DIV/0!</v>
      </c>
    </row>
    <row r="15" spans="1:4" ht="15">
      <c r="A15" s="20" t="s">
        <v>90</v>
      </c>
      <c r="D15" s="25" t="e">
        <f t="shared" si="2"/>
        <v>#DIV/0!</v>
      </c>
    </row>
    <row r="16" spans="1:4" ht="15">
      <c r="A16" s="20" t="s">
        <v>91</v>
      </c>
      <c r="B16" s="20" t="s">
        <v>136</v>
      </c>
      <c r="D16" s="25" t="e">
        <f t="shared" si="2"/>
        <v>#DIV/0!</v>
      </c>
    </row>
    <row r="17" spans="1:4" ht="15">
      <c r="A17" s="20" t="s">
        <v>92</v>
      </c>
      <c r="D17" s="25" t="e">
        <f t="shared" si="2"/>
        <v>#DIV/0!</v>
      </c>
    </row>
    <row r="18" spans="1:4" ht="15">
      <c r="A18" s="20" t="s">
        <v>93</v>
      </c>
      <c r="D18" s="25" t="e">
        <f t="shared" si="2"/>
        <v>#DIV/0!</v>
      </c>
    </row>
    <row r="19" spans="1:4" ht="15">
      <c r="A19" s="20" t="s">
        <v>94</v>
      </c>
      <c r="D19" s="25" t="e">
        <f t="shared" si="2"/>
        <v>#DIV/0!</v>
      </c>
    </row>
    <row r="20" spans="1:4" ht="15">
      <c r="A20" s="20" t="s">
        <v>95</v>
      </c>
      <c r="D20" s="25" t="e">
        <f t="shared" si="2"/>
        <v>#DIV/0!</v>
      </c>
    </row>
    <row r="21" spans="1:4" ht="15">
      <c r="A21" s="20" t="s">
        <v>96</v>
      </c>
      <c r="B21" s="20" t="s">
        <v>124</v>
      </c>
      <c r="D21" s="25" t="e">
        <f t="shared" si="2"/>
        <v>#DIV/0!</v>
      </c>
    </row>
    <row r="22" ht="15"/>
    <row r="23" spans="1:5" ht="15">
      <c r="A23" s="20" t="s">
        <v>109</v>
      </c>
      <c r="B23" s="20" t="s">
        <v>125</v>
      </c>
      <c r="D23" s="25" t="e">
        <f>100*(C23/$B$38)</f>
        <v>#DIV/0!</v>
      </c>
      <c r="E23" s="25" t="e">
        <f>100*(C23/$C$42)</f>
        <v>#DIV/0!</v>
      </c>
    </row>
    <row r="24" spans="1:5" ht="15">
      <c r="A24" s="20" t="s">
        <v>110</v>
      </c>
      <c r="B24" s="20" t="s">
        <v>126</v>
      </c>
      <c r="D24" s="25" t="e">
        <f>100*(C24/$B$38)</f>
        <v>#DIV/0!</v>
      </c>
      <c r="E24" s="25" t="e">
        <f>100*(C24/$C$42)</f>
        <v>#DIV/0!</v>
      </c>
    </row>
    <row r="25" spans="1:5" ht="15">
      <c r="A25" s="20" t="s">
        <v>111</v>
      </c>
      <c r="B25" s="20" t="s">
        <v>127</v>
      </c>
      <c r="D25" s="25" t="e">
        <f>100*(C25/$B$38)</f>
        <v>#DIV/0!</v>
      </c>
      <c r="E25" s="25" t="e">
        <f>100*(C25/$C$42)</f>
        <v>#DIV/0!</v>
      </c>
    </row>
    <row r="26" spans="1:4" ht="15">
      <c r="A26" s="20" t="s">
        <v>107</v>
      </c>
      <c r="B26" s="20" t="s">
        <v>128</v>
      </c>
      <c r="D26" s="25" t="e">
        <f>100*(C26/$B$38)</f>
        <v>#DIV/0!</v>
      </c>
    </row>
    <row r="27" ht="15"/>
    <row r="28" spans="1:2" ht="15">
      <c r="A28" s="20" t="s">
        <v>34</v>
      </c>
    </row>
    <row r="30" spans="1:2" ht="15">
      <c r="A30" s="20" t="s">
        <v>130</v>
      </c>
      <c r="B30" s="20" t="s">
        <v>131</v>
      </c>
    </row>
    <row r="31" ht="15">
      <c r="C31" s="33"/>
    </row>
    <row r="32" spans="1:3" ht="15">
      <c r="A32" s="23" t="s">
        <v>35</v>
      </c>
      <c r="B32" s="21"/>
      <c r="C32" s="35">
        <f>SUM(C6:C30)</f>
        <v>0</v>
      </c>
    </row>
    <row r="33" spans="1:3" ht="15">
      <c r="A33" s="24" t="s">
        <v>135</v>
      </c>
      <c r="C33" s="25"/>
    </row>
    <row r="34" spans="2:3" ht="15">
      <c r="B34" s="20" t="s">
        <v>41</v>
      </c>
      <c r="C34" s="25" t="s">
        <v>140</v>
      </c>
    </row>
    <row r="35" spans="1:3" ht="15">
      <c r="A35" s="20" t="s">
        <v>106</v>
      </c>
      <c r="B35" s="20">
        <f>SUM(C6:C11)+C12</f>
        <v>0</v>
      </c>
      <c r="C35" s="25" t="e">
        <f>100*(B35/$B$38)</f>
        <v>#DIV/0!</v>
      </c>
    </row>
    <row r="36" spans="1:3" ht="15">
      <c r="A36" s="20" t="s">
        <v>138</v>
      </c>
      <c r="B36" s="20">
        <f>SUM(C23:C26)</f>
        <v>0</v>
      </c>
      <c r="C36" s="25" t="e">
        <f>100*(B36/$B$38)</f>
        <v>#DIV/0!</v>
      </c>
    </row>
    <row r="37" spans="1:3" ht="15">
      <c r="A37" s="20" t="s">
        <v>139</v>
      </c>
      <c r="B37" s="20">
        <f>SUM(C14:C21)+C28</f>
        <v>0</v>
      </c>
      <c r="C37" s="25" t="e">
        <f>100*(B37/$B$38)</f>
        <v>#DIV/0!</v>
      </c>
    </row>
    <row r="38" spans="1:3" ht="15">
      <c r="A38" s="20" t="s">
        <v>137</v>
      </c>
      <c r="B38" s="20">
        <f>SUM(C6:C28)</f>
        <v>0</v>
      </c>
      <c r="C38" s="25" t="e">
        <f>100*(B38/$B$38)</f>
        <v>#DIV/0!</v>
      </c>
    </row>
    <row r="41" spans="2:3" ht="15">
      <c r="B41" s="20" t="s">
        <v>142</v>
      </c>
      <c r="C41" s="20">
        <f>SUM(C6:C11)</f>
        <v>0</v>
      </c>
    </row>
    <row r="42" spans="2:3" ht="15">
      <c r="B42" s="20" t="s">
        <v>143</v>
      </c>
      <c r="C42" s="20">
        <f>SUM(C23:C25)</f>
        <v>0</v>
      </c>
    </row>
  </sheetData>
  <printOptions/>
  <pageMargins left="0.75" right="0.75" top="1" bottom="1" header="0.5" footer="0.5"/>
  <pageSetup fitToHeight="1" fitToWidth="1"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20" sqref="A20"/>
    </sheetView>
  </sheetViews>
  <sheetFormatPr defaultColWidth="8.796875" defaultRowHeight="15"/>
  <cols>
    <col min="1" max="1" width="8.69921875" style="22" customWidth="1"/>
    <col min="2" max="3" width="16.09765625" style="22" customWidth="1"/>
    <col min="4" max="4" width="10.296875" style="22" customWidth="1"/>
    <col min="5" max="16384" width="8.69921875" style="22" customWidth="1"/>
  </cols>
  <sheetData>
    <row r="1" ht="15">
      <c r="A1" s="22" t="s">
        <v>113</v>
      </c>
    </row>
    <row r="2" ht="15">
      <c r="A2" s="22" t="s">
        <v>112</v>
      </c>
    </row>
    <row r="4" ht="15">
      <c r="A4" s="17" t="s">
        <v>174</v>
      </c>
    </row>
    <row r="5" spans="2:3" ht="15">
      <c r="B5" s="22" t="s">
        <v>116</v>
      </c>
      <c r="C5" s="22" t="s">
        <v>117</v>
      </c>
    </row>
    <row r="6" s="41" customFormat="1" ht="15" thickBot="1"/>
    <row r="7" ht="15" thickTop="1">
      <c r="A7" s="22" t="s">
        <v>175</v>
      </c>
    </row>
    <row r="8" spans="2:7" ht="15">
      <c r="B8" s="22" t="s">
        <v>176</v>
      </c>
      <c r="D8" s="22" t="s">
        <v>180</v>
      </c>
      <c r="E8" s="22" t="s">
        <v>181</v>
      </c>
      <c r="F8" s="22" t="s">
        <v>182</v>
      </c>
      <c r="G8" s="22" t="s">
        <v>183</v>
      </c>
    </row>
    <row r="15" ht="15">
      <c r="B15" s="22" t="s">
        <v>177</v>
      </c>
    </row>
    <row r="19" ht="15">
      <c r="B19" s="22" t="s">
        <v>179</v>
      </c>
    </row>
    <row r="24" ht="15">
      <c r="A24" s="22" t="s">
        <v>178</v>
      </c>
    </row>
    <row r="30" ht="15">
      <c r="A30" s="22" t="s">
        <v>184</v>
      </c>
    </row>
    <row r="31" spans="2:3" ht="15">
      <c r="B31" s="22" t="s">
        <v>185</v>
      </c>
      <c r="C31" s="22" t="s">
        <v>186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4">
      <selection activeCell="A9" sqref="A9"/>
    </sheetView>
  </sheetViews>
  <sheetFormatPr defaultColWidth="8.796875" defaultRowHeight="15"/>
  <cols>
    <col min="1" max="2" width="19" style="22" customWidth="1"/>
    <col min="3" max="3" width="8.69921875" style="22" customWidth="1"/>
    <col min="4" max="4" width="8.69921875" style="27" customWidth="1"/>
    <col min="5" max="16384" width="8.69921875" style="22" customWidth="1"/>
  </cols>
  <sheetData>
    <row r="2" spans="1:3" ht="15">
      <c r="A2" s="22" t="s">
        <v>113</v>
      </c>
      <c r="C2" s="22" t="s">
        <v>147</v>
      </c>
    </row>
    <row r="3" spans="1:3" ht="15">
      <c r="A3" s="22" t="s">
        <v>112</v>
      </c>
      <c r="C3" s="22" t="s">
        <v>115</v>
      </c>
    </row>
    <row r="7" spans="1:4" s="18" customFormat="1" ht="15">
      <c r="A7" s="18" t="s">
        <v>148</v>
      </c>
      <c r="B7" s="18" t="s">
        <v>149</v>
      </c>
      <c r="C7" s="18" t="s">
        <v>41</v>
      </c>
      <c r="D7" s="28" t="s">
        <v>146</v>
      </c>
    </row>
    <row r="8" spans="1:2" ht="15">
      <c r="A8" s="17" t="s">
        <v>97</v>
      </c>
      <c r="B8" s="17" t="s">
        <v>150</v>
      </c>
    </row>
    <row r="9" spans="1:4" ht="15">
      <c r="A9" s="22" t="s">
        <v>98</v>
      </c>
      <c r="D9" s="27" t="e">
        <f>100*(C9/$C$21)</f>
        <v>#DIV/0!</v>
      </c>
    </row>
    <row r="10" spans="1:4" ht="15">
      <c r="A10" s="22" t="s">
        <v>99</v>
      </c>
      <c r="D10" s="27" t="e">
        <f>100*(C10/$C$21)</f>
        <v>#DIV/0!</v>
      </c>
    </row>
    <row r="11" spans="1:4" ht="15">
      <c r="A11" s="22" t="s">
        <v>100</v>
      </c>
      <c r="D11" s="27" t="e">
        <f>100*(C11/$C$21)</f>
        <v>#DIV/0!</v>
      </c>
    </row>
    <row r="12" spans="1:4" ht="15">
      <c r="A12" s="22" t="s">
        <v>101</v>
      </c>
      <c r="B12" s="22" t="s">
        <v>153</v>
      </c>
      <c r="D12" s="27" t="e">
        <f>100*(C12/$C$21)</f>
        <v>#DIV/0!</v>
      </c>
    </row>
    <row r="13" spans="1:4" ht="15">
      <c r="A13" s="22" t="s">
        <v>102</v>
      </c>
      <c r="B13" s="22" t="s">
        <v>152</v>
      </c>
      <c r="D13" s="27" t="e">
        <f>100*(C13/$C$21)</f>
        <v>#DIV/0!</v>
      </c>
    </row>
    <row r="14" ht="15">
      <c r="A14" s="22" t="s">
        <v>37</v>
      </c>
    </row>
    <row r="18" ht="15" thickBot="1">
      <c r="C18" s="26"/>
    </row>
    <row r="19" spans="1:3" ht="15">
      <c r="A19" s="19" t="s">
        <v>38</v>
      </c>
      <c r="B19" s="19"/>
      <c r="C19" s="22">
        <f>SUM(C9:C18)</f>
        <v>0</v>
      </c>
    </row>
    <row r="20" ht="15" thickBot="1">
      <c r="C20" s="26"/>
    </row>
    <row r="21" spans="1:3" ht="15">
      <c r="A21" s="22" t="s">
        <v>151</v>
      </c>
      <c r="C21" s="22">
        <f>SUM(C9:C13)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C44"/>
  <sheetViews>
    <sheetView tabSelected="1" workbookViewId="0" topLeftCell="A26">
      <selection activeCell="A12" sqref="A12"/>
    </sheetView>
  </sheetViews>
  <sheetFormatPr defaultColWidth="8.796875" defaultRowHeight="15"/>
  <cols>
    <col min="1" max="1" width="8.69921875" style="42" customWidth="1"/>
    <col min="2" max="2" width="9.8984375" style="42" bestFit="1" customWidth="1"/>
    <col min="3" max="16384" width="8.69921875" style="42" customWidth="1"/>
  </cols>
  <sheetData>
    <row r="2" spans="2:3" ht="18">
      <c r="B2" s="43">
        <v>37316</v>
      </c>
      <c r="C2" s="42" t="s">
        <v>190</v>
      </c>
    </row>
    <row r="4" ht="18">
      <c r="B4" s="42" t="s">
        <v>187</v>
      </c>
    </row>
    <row r="6" ht="18">
      <c r="B6" s="42" t="s">
        <v>188</v>
      </c>
    </row>
    <row r="7" ht="18">
      <c r="B7" s="42" t="s">
        <v>189</v>
      </c>
    </row>
    <row r="8" ht="18">
      <c r="B8" s="42" t="s">
        <v>191</v>
      </c>
    </row>
    <row r="9" ht="18">
      <c r="B9" s="42" t="s">
        <v>192</v>
      </c>
    </row>
    <row r="10" ht="18">
      <c r="B10" s="42" t="s">
        <v>193</v>
      </c>
    </row>
    <row r="11" ht="18">
      <c r="B11" s="42" t="s">
        <v>197</v>
      </c>
    </row>
    <row r="12" ht="18">
      <c r="B12" s="42" t="s">
        <v>198</v>
      </c>
    </row>
    <row r="13" ht="18">
      <c r="B13" s="42" t="s">
        <v>199</v>
      </c>
    </row>
    <row r="14" ht="18">
      <c r="B14" s="42" t="s">
        <v>200</v>
      </c>
    </row>
    <row r="15" ht="18">
      <c r="B15" s="42" t="s">
        <v>220</v>
      </c>
    </row>
    <row r="16" ht="18">
      <c r="B16" s="42" t="s">
        <v>221</v>
      </c>
    </row>
    <row r="17" ht="18">
      <c r="B17" s="42" t="s">
        <v>222</v>
      </c>
    </row>
    <row r="19" ht="18">
      <c r="B19" s="42" t="s">
        <v>194</v>
      </c>
    </row>
    <row r="20" ht="18">
      <c r="B20" s="42" t="s">
        <v>195</v>
      </c>
    </row>
    <row r="21" ht="18">
      <c r="B21" s="42" t="s">
        <v>196</v>
      </c>
    </row>
    <row r="22" ht="18">
      <c r="B22" s="42" t="s">
        <v>217</v>
      </c>
    </row>
    <row r="23" ht="18">
      <c r="B23" s="42" t="s">
        <v>218</v>
      </c>
    </row>
    <row r="24" ht="18">
      <c r="B24" s="42" t="s">
        <v>219</v>
      </c>
    </row>
    <row r="26" ht="18">
      <c r="B26" s="42" t="s">
        <v>201</v>
      </c>
    </row>
    <row r="27" ht="18">
      <c r="B27" s="42" t="s">
        <v>202</v>
      </c>
    </row>
    <row r="28" ht="18">
      <c r="B28" s="42" t="s">
        <v>203</v>
      </c>
    </row>
    <row r="30" ht="18">
      <c r="B30" s="42" t="s">
        <v>204</v>
      </c>
    </row>
    <row r="32" ht="18">
      <c r="C32" s="42" t="s">
        <v>210</v>
      </c>
    </row>
    <row r="33" ht="18">
      <c r="C33" s="42" t="s">
        <v>211</v>
      </c>
    </row>
    <row r="34" ht="18">
      <c r="C34" s="42" t="s">
        <v>205</v>
      </c>
    </row>
    <row r="35" ht="18">
      <c r="C35" s="42" t="s">
        <v>206</v>
      </c>
    </row>
    <row r="36" ht="18">
      <c r="C36" s="42" t="s">
        <v>207</v>
      </c>
    </row>
    <row r="37" ht="18">
      <c r="C37" s="42" t="s">
        <v>208</v>
      </c>
    </row>
    <row r="38" ht="18">
      <c r="C38" s="42" t="s">
        <v>209</v>
      </c>
    </row>
    <row r="39" ht="18">
      <c r="C39" s="42" t="s">
        <v>212</v>
      </c>
    </row>
    <row r="41" ht="18">
      <c r="C41" s="42" t="s">
        <v>213</v>
      </c>
    </row>
    <row r="42" ht="18">
      <c r="C42" s="42" t="s">
        <v>214</v>
      </c>
    </row>
    <row r="43" ht="18">
      <c r="C43" s="42" t="s">
        <v>215</v>
      </c>
    </row>
    <row r="44" ht="18">
      <c r="C44" s="42" t="s">
        <v>216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86"/>
  <sheetViews>
    <sheetView showGridLines="0" workbookViewId="0" topLeftCell="A1">
      <selection activeCell="A14" sqref="A14"/>
    </sheetView>
  </sheetViews>
  <sheetFormatPr defaultColWidth="9.796875" defaultRowHeight="15"/>
  <cols>
    <col min="1" max="1" width="28.5" style="3" customWidth="1"/>
    <col min="2" max="2" width="9.69921875" style="3" customWidth="1"/>
    <col min="3" max="3" width="11.69921875" style="3" customWidth="1"/>
    <col min="4" max="4" width="5" style="3" customWidth="1"/>
    <col min="5" max="5" width="10.19921875" style="3" customWidth="1"/>
    <col min="6" max="6" width="0.1015625" style="3" hidden="1" customWidth="1"/>
    <col min="7" max="7" width="30.69921875" style="3" customWidth="1"/>
    <col min="8" max="8" width="7.69921875" style="3" customWidth="1"/>
    <col min="9" max="9" width="9.69921875" style="3" customWidth="1"/>
    <col min="10" max="10" width="1.69921875" style="3" customWidth="1"/>
    <col min="11" max="11" width="2.3984375" style="3" customWidth="1"/>
    <col min="12" max="12" width="1.1015625" style="3" customWidth="1"/>
    <col min="13" max="13" width="9.69921875" style="3" customWidth="1"/>
    <col min="14" max="14" width="15.69921875" style="3" customWidth="1"/>
    <col min="17" max="16384" width="9.69921875" style="3" customWidth="1"/>
  </cols>
  <sheetData>
    <row r="1" spans="1:4" ht="18">
      <c r="A1" s="1"/>
      <c r="B1" s="2" t="s">
        <v>39</v>
      </c>
      <c r="D1" s="2" t="s">
        <v>43</v>
      </c>
    </row>
    <row r="2" spans="2:7" ht="15">
      <c r="B2" s="2" t="s">
        <v>40</v>
      </c>
      <c r="G2" s="2" t="s">
        <v>52</v>
      </c>
    </row>
    <row r="3" ht="15">
      <c r="G3" s="2" t="s">
        <v>53</v>
      </c>
    </row>
    <row r="4" spans="1:9" s="5" customFormat="1" ht="15">
      <c r="A4" s="4" t="s">
        <v>173</v>
      </c>
      <c r="B4" s="4" t="s">
        <v>41</v>
      </c>
      <c r="C4" s="4" t="s">
        <v>42</v>
      </c>
      <c r="E4" s="4" t="s">
        <v>44</v>
      </c>
      <c r="H4" s="4" t="s">
        <v>41</v>
      </c>
      <c r="I4" s="6" t="s">
        <v>79</v>
      </c>
    </row>
    <row r="5" s="7" customFormat="1" ht="15" thickBot="1"/>
    <row r="6" ht="15" thickTop="1">
      <c r="A6" s="38" t="s">
        <v>1</v>
      </c>
    </row>
    <row r="7" spans="1:5" ht="15">
      <c r="A7" s="2" t="s">
        <v>2</v>
      </c>
      <c r="C7" s="9" t="e">
        <f aca="true" t="shared" si="0" ref="C7:C14">100*(SUM(B7)/SUM($B$57))</f>
        <v>#DIV/0!</v>
      </c>
      <c r="E7" s="9" t="e">
        <f aca="true" t="shared" si="1" ref="E7:E14">100*(SUM(B7)/SUM($B$18))</f>
        <v>#DIV/0!</v>
      </c>
    </row>
    <row r="8" spans="1:5" ht="15">
      <c r="A8" s="2" t="s">
        <v>3</v>
      </c>
      <c r="C8" s="9" t="e">
        <f t="shared" si="0"/>
        <v>#DIV/0!</v>
      </c>
      <c r="E8" s="9" t="e">
        <f t="shared" si="1"/>
        <v>#DIV/0!</v>
      </c>
    </row>
    <row r="9" spans="1:9" ht="15">
      <c r="A9" s="2" t="s">
        <v>80</v>
      </c>
      <c r="C9" s="9" t="e">
        <f t="shared" si="0"/>
        <v>#DIV/0!</v>
      </c>
      <c r="E9" s="9" t="e">
        <f t="shared" si="1"/>
        <v>#DIV/0!</v>
      </c>
      <c r="G9" s="2" t="s">
        <v>54</v>
      </c>
      <c r="H9" s="8">
        <f>SUM(B7)</f>
        <v>0</v>
      </c>
      <c r="I9" s="9" t="e">
        <f>100*(SUM(H9)/SUM($K$15))</f>
        <v>#DIV/0!</v>
      </c>
    </row>
    <row r="10" spans="1:9" ht="15">
      <c r="A10" s="2" t="s">
        <v>4</v>
      </c>
      <c r="C10" s="9" t="e">
        <f t="shared" si="0"/>
        <v>#DIV/0!</v>
      </c>
      <c r="E10" s="9" t="e">
        <f t="shared" si="1"/>
        <v>#DIV/0!</v>
      </c>
      <c r="G10" s="2" t="s">
        <v>55</v>
      </c>
      <c r="H10" s="8">
        <f>SUM(B16)</f>
        <v>0</v>
      </c>
      <c r="I10" s="9" t="e">
        <f aca="true" t="shared" si="2" ref="I10:I15">100*(SUM(H10)/SUM($K$15))</f>
        <v>#DIV/0!</v>
      </c>
    </row>
    <row r="11" spans="1:9" ht="15">
      <c r="A11" s="2" t="s">
        <v>5</v>
      </c>
      <c r="C11" s="9" t="e">
        <f t="shared" si="0"/>
        <v>#DIV/0!</v>
      </c>
      <c r="E11" s="9" t="e">
        <f t="shared" si="1"/>
        <v>#DIV/0!</v>
      </c>
      <c r="G11" s="2" t="s">
        <v>56</v>
      </c>
      <c r="H11" s="8">
        <f>SUM(B8)</f>
        <v>0</v>
      </c>
      <c r="I11" s="9" t="e">
        <f t="shared" si="2"/>
        <v>#DIV/0!</v>
      </c>
    </row>
    <row r="12" spans="1:9" ht="15">
      <c r="A12" s="2" t="s">
        <v>6</v>
      </c>
      <c r="C12" s="9" t="e">
        <f t="shared" si="0"/>
        <v>#DIV/0!</v>
      </c>
      <c r="E12" s="9" t="e">
        <f t="shared" si="1"/>
        <v>#DIV/0!</v>
      </c>
      <c r="G12" s="2" t="s">
        <v>57</v>
      </c>
      <c r="H12" s="8">
        <f>SUM(B25)</f>
        <v>0</v>
      </c>
      <c r="I12" s="9" t="e">
        <f t="shared" si="2"/>
        <v>#DIV/0!</v>
      </c>
    </row>
    <row r="13" spans="1:9" ht="15">
      <c r="A13" s="2" t="s">
        <v>7</v>
      </c>
      <c r="B13"/>
      <c r="C13" s="9" t="e">
        <f t="shared" si="0"/>
        <v>#DIV/0!</v>
      </c>
      <c r="E13" s="9" t="e">
        <f t="shared" si="1"/>
        <v>#DIV/0!</v>
      </c>
      <c r="G13" s="2" t="s">
        <v>58</v>
      </c>
      <c r="H13" s="8">
        <f>SUM(B31)</f>
        <v>0</v>
      </c>
      <c r="I13" s="9" t="e">
        <f t="shared" si="2"/>
        <v>#DIV/0!</v>
      </c>
    </row>
    <row r="14" spans="1:9" ht="15">
      <c r="A14" s="2" t="s">
        <v>8</v>
      </c>
      <c r="C14" s="9" t="e">
        <f t="shared" si="0"/>
        <v>#DIV/0!</v>
      </c>
      <c r="E14" s="9" t="e">
        <f t="shared" si="1"/>
        <v>#DIV/0!</v>
      </c>
      <c r="G14" s="2" t="s">
        <v>59</v>
      </c>
      <c r="H14" s="8">
        <f>SUM(B44)</f>
        <v>0</v>
      </c>
      <c r="I14" s="9" t="e">
        <f t="shared" si="2"/>
        <v>#DIV/0!</v>
      </c>
    </row>
    <row r="15" spans="2:11" ht="15" thickBot="1">
      <c r="B15" s="14"/>
      <c r="C15" s="15"/>
      <c r="E15" s="16"/>
      <c r="G15" s="2" t="s">
        <v>60</v>
      </c>
      <c r="H15" s="8">
        <f>SUM(B51)</f>
        <v>0</v>
      </c>
      <c r="I15" s="9" t="e">
        <f t="shared" si="2"/>
        <v>#DIV/0!</v>
      </c>
      <c r="K15" s="8">
        <f>SUM(H9:H15)</f>
        <v>0</v>
      </c>
    </row>
    <row r="16" spans="1:5" ht="15">
      <c r="A16" s="12" t="s">
        <v>9</v>
      </c>
      <c r="B16" s="8">
        <f>SUM(B12:B14)</f>
        <v>0</v>
      </c>
      <c r="C16" s="9" t="e">
        <f>100*(SUM(B16)/SUM($B$57))</f>
        <v>#DIV/0!</v>
      </c>
      <c r="E16" s="9" t="e">
        <f>100*(SUM(B16)/SUM($B$18))</f>
        <v>#DIV/0!</v>
      </c>
    </row>
    <row r="17" spans="2:9" ht="15" thickBot="1">
      <c r="B17" s="14"/>
      <c r="C17" s="15"/>
      <c r="E17" s="9"/>
      <c r="G17" s="2" t="s">
        <v>61</v>
      </c>
      <c r="I17" s="9"/>
    </row>
    <row r="18" spans="1:9" ht="15">
      <c r="A18" s="12" t="s">
        <v>10</v>
      </c>
      <c r="B18" s="8">
        <f>SUM($B$7:$B$14)</f>
        <v>0</v>
      </c>
      <c r="C18" s="9" t="e">
        <f>100*(SUM(B18)/SUM($B$57))</f>
        <v>#DIV/0!</v>
      </c>
      <c r="E18" s="9"/>
      <c r="G18" s="2" t="s">
        <v>54</v>
      </c>
      <c r="H18" s="8">
        <f>SUM(H9)</f>
        <v>0</v>
      </c>
      <c r="I18" s="9" t="e">
        <f>100*(SUM(H18)/SUM($K$23))</f>
        <v>#DIV/0!</v>
      </c>
    </row>
    <row r="19" spans="1:9" ht="15">
      <c r="A19" s="38" t="s">
        <v>11</v>
      </c>
      <c r="C19" s="9"/>
      <c r="E19" s="9"/>
      <c r="G19" s="2" t="s">
        <v>55</v>
      </c>
      <c r="H19" s="8">
        <f>SUM(H10)</f>
        <v>0</v>
      </c>
      <c r="I19" s="9" t="e">
        <f>100*(SUM(H19)/SUM($K$23))</f>
        <v>#DIV/0!</v>
      </c>
    </row>
    <row r="20" spans="1:9" ht="15">
      <c r="A20" s="2" t="s">
        <v>12</v>
      </c>
      <c r="C20" s="9" t="e">
        <f>100*(SUM(B20)/SUM($B$57))</f>
        <v>#DIV/0!</v>
      </c>
      <c r="E20" s="9" t="e">
        <f>100*(SUM(B20)/SUM($F$24))</f>
        <v>#DIV/0!</v>
      </c>
      <c r="F20" s="2" t="s">
        <v>45</v>
      </c>
      <c r="G20" s="2" t="s">
        <v>56</v>
      </c>
      <c r="I20" s="9" t="e">
        <f>100*(SUM(H20)/SUM($K$23))</f>
        <v>#DIV/0!</v>
      </c>
    </row>
    <row r="21" spans="1:9" ht="15">
      <c r="A21" s="2" t="s">
        <v>13</v>
      </c>
      <c r="C21" s="9" t="e">
        <f>100*(SUM(B21)/SUM($B$57))</f>
        <v>#DIV/0!</v>
      </c>
      <c r="E21" s="9" t="e">
        <f>100*(SUM(B21)/SUM($F$24))</f>
        <v>#DIV/0!</v>
      </c>
      <c r="F21" s="2" t="s">
        <v>46</v>
      </c>
      <c r="G21" s="2" t="s">
        <v>57</v>
      </c>
      <c r="H21" s="8">
        <f>SUM(H12)</f>
        <v>0</v>
      </c>
      <c r="I21" s="9" t="e">
        <f>100*(SUM(H21)/SUM($K$23))</f>
        <v>#DIV/0!</v>
      </c>
    </row>
    <row r="22" spans="1:9" ht="15">
      <c r="A22" s="2" t="s">
        <v>14</v>
      </c>
      <c r="C22" s="9" t="e">
        <f>100*(SUM(B22)/SUM($B$57))</f>
        <v>#DIV/0!</v>
      </c>
      <c r="E22" s="9" t="e">
        <f>100*(SUM(B22)/SUM($F$24))</f>
        <v>#DIV/0!</v>
      </c>
      <c r="F22" s="2" t="s">
        <v>47</v>
      </c>
      <c r="G22" s="2" t="s">
        <v>58</v>
      </c>
      <c r="I22" s="9" t="e">
        <f>100*(SUM(H22)/SUM($K$23))</f>
        <v>#DIV/0!</v>
      </c>
    </row>
    <row r="23" spans="1:11" ht="15">
      <c r="A23" s="2" t="s">
        <v>15</v>
      </c>
      <c r="C23" s="9" t="e">
        <f>100*(SUM(B23)/SUM($B$57))</f>
        <v>#DIV/0!</v>
      </c>
      <c r="E23" s="9"/>
      <c r="G23" s="10" t="s">
        <v>0</v>
      </c>
      <c r="H23" s="10" t="s">
        <v>0</v>
      </c>
      <c r="I23" s="11" t="s">
        <v>0</v>
      </c>
      <c r="J23" s="10" t="s">
        <v>0</v>
      </c>
      <c r="K23" s="8">
        <f>SUM(H18:H22)</f>
        <v>0</v>
      </c>
    </row>
    <row r="24" spans="2:9" ht="15" thickBot="1">
      <c r="B24" s="14"/>
      <c r="C24" s="15"/>
      <c r="E24" s="9"/>
      <c r="F24" s="8">
        <f>SUM(B20:B22)</f>
        <v>0</v>
      </c>
      <c r="I24" s="9"/>
    </row>
    <row r="25" spans="1:9" ht="15">
      <c r="A25" s="12" t="s">
        <v>16</v>
      </c>
      <c r="B25" s="8">
        <f>SUM(B20:B23)</f>
        <v>0</v>
      </c>
      <c r="C25" s="9" t="e">
        <f>100*(SUM(B25)/SUM($B$57))</f>
        <v>#DIV/0!</v>
      </c>
      <c r="E25" s="9"/>
      <c r="G25" s="2" t="s">
        <v>62</v>
      </c>
      <c r="I25" s="9"/>
    </row>
    <row r="26" spans="1:9" ht="15">
      <c r="A26" s="38" t="s">
        <v>17</v>
      </c>
      <c r="C26" s="9"/>
      <c r="E26" s="9"/>
      <c r="G26" s="10" t="s">
        <v>0</v>
      </c>
      <c r="H26" s="10" t="s">
        <v>0</v>
      </c>
      <c r="I26" s="11" t="s">
        <v>0</v>
      </c>
    </row>
    <row r="27" spans="1:11" ht="15">
      <c r="A27" s="2" t="s">
        <v>18</v>
      </c>
      <c r="C27" s="9" t="e">
        <f>100*(SUM(B27)/SUM($B$57))</f>
        <v>#DIV/0!</v>
      </c>
      <c r="E27" s="9" t="e">
        <f>100*(SUM(B27)/SUM($B$31))</f>
        <v>#DIV/0!</v>
      </c>
      <c r="G27" s="2" t="s">
        <v>63</v>
      </c>
      <c r="H27" s="2" t="s">
        <v>78</v>
      </c>
      <c r="I27" s="9" t="e">
        <f>SUM(B16/B7)</f>
        <v>#DIV/0!</v>
      </c>
      <c r="K27" s="13" t="s">
        <v>51</v>
      </c>
    </row>
    <row r="28" spans="1:11" ht="15">
      <c r="A28" s="2" t="s">
        <v>19</v>
      </c>
      <c r="C28" s="9" t="e">
        <f>100*(SUM(B28)/SUM($B$57))</f>
        <v>#DIV/0!</v>
      </c>
      <c r="E28" s="9" t="e">
        <f>100*(SUM(B28)/SUM($B$31))</f>
        <v>#DIV/0!</v>
      </c>
      <c r="K28" s="13" t="s">
        <v>51</v>
      </c>
    </row>
    <row r="29" spans="1:11" ht="15">
      <c r="A29" s="2" t="s">
        <v>20</v>
      </c>
      <c r="C29" s="9" t="e">
        <f>100*(SUM(B29)/SUM($B$57))</f>
        <v>#DIV/0!</v>
      </c>
      <c r="E29" s="9" t="e">
        <f>100*(SUM(B29)/SUM($B$31))</f>
        <v>#DIV/0!</v>
      </c>
      <c r="G29" s="2" t="s">
        <v>64</v>
      </c>
      <c r="H29" s="2" t="s">
        <v>78</v>
      </c>
      <c r="I29" s="9" t="e">
        <f>SUM(B8/B7)</f>
        <v>#DIV/0!</v>
      </c>
      <c r="K29" s="13" t="s">
        <v>51</v>
      </c>
    </row>
    <row r="30" spans="2:11" ht="15" thickBot="1">
      <c r="B30" s="14"/>
      <c r="C30" s="15"/>
      <c r="E30" s="9"/>
      <c r="K30" s="13" t="s">
        <v>51</v>
      </c>
    </row>
    <row r="31" spans="1:11" ht="15">
      <c r="A31" s="12" t="s">
        <v>21</v>
      </c>
      <c r="B31" s="8">
        <f>SUM(B27:B29)</f>
        <v>0</v>
      </c>
      <c r="C31" s="9" t="e">
        <f>100*(SUM(B31)/SUM($B$57))</f>
        <v>#DIV/0!</v>
      </c>
      <c r="E31" s="9"/>
      <c r="G31" s="2" t="s">
        <v>65</v>
      </c>
      <c r="H31" s="2" t="s">
        <v>78</v>
      </c>
      <c r="I31" s="9" t="e">
        <f>SUM(B10/B7)</f>
        <v>#DIV/0!</v>
      </c>
      <c r="K31" s="13" t="s">
        <v>51</v>
      </c>
    </row>
    <row r="32" spans="1:11" ht="15">
      <c r="A32" s="38" t="s">
        <v>22</v>
      </c>
      <c r="C32" s="9"/>
      <c r="E32" s="9"/>
      <c r="K32" s="13" t="s">
        <v>51</v>
      </c>
    </row>
    <row r="33" spans="1:11" ht="15">
      <c r="A33" s="2" t="s">
        <v>23</v>
      </c>
      <c r="C33" s="9" t="e">
        <f>100*(SUM(B33)/SUM($B$57))</f>
        <v>#DIV/0!</v>
      </c>
      <c r="E33" s="9"/>
      <c r="G33" s="2" t="s">
        <v>66</v>
      </c>
      <c r="H33" s="2" t="s">
        <v>78</v>
      </c>
      <c r="I33" s="9" t="e">
        <f>SUM(B12/B13)</f>
        <v>#DIV/0!</v>
      </c>
      <c r="K33" s="13" t="s">
        <v>51</v>
      </c>
    </row>
    <row r="34" spans="1:11" ht="15">
      <c r="A34" s="2" t="s">
        <v>24</v>
      </c>
      <c r="C34" s="9" t="e">
        <f>100*(SUM(B34)/SUM($B$57))</f>
        <v>#DIV/0!</v>
      </c>
      <c r="E34" s="9"/>
      <c r="I34" s="9"/>
      <c r="K34" s="13" t="s">
        <v>51</v>
      </c>
    </row>
    <row r="35" spans="1:11" ht="15">
      <c r="A35" s="2" t="s">
        <v>25</v>
      </c>
      <c r="C35" s="9" t="e">
        <f>100*(SUM(B35)/SUM($B$57))</f>
        <v>#DIV/0!</v>
      </c>
      <c r="E35" s="9"/>
      <c r="G35" s="2" t="s">
        <v>67</v>
      </c>
      <c r="H35" s="2" t="s">
        <v>78</v>
      </c>
      <c r="I35" s="9" t="e">
        <f>F49/B18</f>
        <v>#DIV/0!</v>
      </c>
      <c r="K35" s="13" t="s">
        <v>51</v>
      </c>
    </row>
    <row r="36" spans="2:11" ht="15" thickBot="1">
      <c r="B36" s="14"/>
      <c r="C36" s="15"/>
      <c r="E36" s="9"/>
      <c r="K36" s="13" t="s">
        <v>51</v>
      </c>
    </row>
    <row r="37" spans="1:11" ht="15">
      <c r="A37" s="12" t="s">
        <v>26</v>
      </c>
      <c r="B37" s="8">
        <f>SUM(B33:B35)</f>
        <v>0</v>
      </c>
      <c r="C37" s="9" t="e">
        <f>100*(SUM(B37)/SUM($B$57))</f>
        <v>#DIV/0!</v>
      </c>
      <c r="E37" s="9"/>
      <c r="G37" s="2" t="s">
        <v>68</v>
      </c>
      <c r="H37" s="2" t="s">
        <v>78</v>
      </c>
      <c r="I37" s="9" t="e">
        <f>SUM(B25/B18)</f>
        <v>#DIV/0!</v>
      </c>
      <c r="K37" s="13" t="s">
        <v>51</v>
      </c>
    </row>
    <row r="38" spans="1:11" ht="15">
      <c r="A38" s="38" t="s">
        <v>27</v>
      </c>
      <c r="C38" s="9"/>
      <c r="E38" s="9"/>
      <c r="K38" s="13" t="s">
        <v>51</v>
      </c>
    </row>
    <row r="39" spans="1:11" ht="15">
      <c r="A39" s="2" t="s">
        <v>28</v>
      </c>
      <c r="C39" s="9" t="e">
        <f>100*(SUM(B39)/SUM($B$57))</f>
        <v>#DIV/0!</v>
      </c>
      <c r="E39" s="9" t="e">
        <f>100*(SUM(B39)/SUM($F$42))</f>
        <v>#DIV/0!</v>
      </c>
      <c r="F39" s="2" t="s">
        <v>48</v>
      </c>
      <c r="G39" s="2" t="s">
        <v>69</v>
      </c>
      <c r="H39" s="2" t="s">
        <v>78</v>
      </c>
      <c r="I39" s="9" t="e">
        <f>SUM(B44/B18)</f>
        <v>#DIV/0!</v>
      </c>
      <c r="K39" s="13" t="s">
        <v>51</v>
      </c>
    </row>
    <row r="40" spans="1:11" ht="15">
      <c r="A40" s="2" t="s">
        <v>29</v>
      </c>
      <c r="C40" s="9" t="e">
        <f>100*(SUM(B40)/SUM($B$57))</f>
        <v>#DIV/0!</v>
      </c>
      <c r="E40" s="9" t="e">
        <f>100*(SUM(B40)/SUM($F$42))</f>
        <v>#DIV/0!</v>
      </c>
      <c r="F40" s="2" t="s">
        <v>49</v>
      </c>
      <c r="I40" s="9"/>
      <c r="K40" s="13" t="s">
        <v>51</v>
      </c>
    </row>
    <row r="41" spans="1:11" ht="15">
      <c r="A41" s="2" t="s">
        <v>30</v>
      </c>
      <c r="C41" s="9" t="e">
        <f>100*(SUM(B41)/SUM($B$57))</f>
        <v>#DIV/0!</v>
      </c>
      <c r="E41" s="9" t="e">
        <f>100*(SUM(B41)/SUM($F$42))</f>
        <v>#DIV/0!</v>
      </c>
      <c r="F41" s="2" t="s">
        <v>50</v>
      </c>
      <c r="G41" s="2" t="s">
        <v>70</v>
      </c>
      <c r="H41" s="2" t="s">
        <v>78</v>
      </c>
      <c r="I41" s="9" t="e">
        <f>SUM((B39+B40)/B41)</f>
        <v>#DIV/0!</v>
      </c>
      <c r="K41" s="13" t="s">
        <v>51</v>
      </c>
    </row>
    <row r="42" spans="1:11" ht="15">
      <c r="A42" s="2" t="s">
        <v>31</v>
      </c>
      <c r="C42" s="9" t="e">
        <f>100*(SUM(B42)/SUM($B$57))</f>
        <v>#DIV/0!</v>
      </c>
      <c r="E42" s="9"/>
      <c r="F42" s="8">
        <f>SUM(B39:B41)</f>
        <v>0</v>
      </c>
      <c r="G42" s="10" t="s">
        <v>0</v>
      </c>
      <c r="H42" s="10" t="s">
        <v>0</v>
      </c>
      <c r="I42" s="11" t="s">
        <v>0</v>
      </c>
      <c r="K42" s="13" t="s">
        <v>51</v>
      </c>
    </row>
    <row r="43" spans="2:11" ht="15" thickBot="1">
      <c r="B43" s="14"/>
      <c r="C43" s="15"/>
      <c r="E43" s="9"/>
      <c r="G43" s="2" t="s">
        <v>41</v>
      </c>
      <c r="K43" s="13" t="s">
        <v>51</v>
      </c>
    </row>
    <row r="44" spans="1:11" ht="15">
      <c r="A44" s="12" t="s">
        <v>32</v>
      </c>
      <c r="B44" s="8">
        <f>SUM(B39:B42)</f>
        <v>0</v>
      </c>
      <c r="C44" s="9" t="e">
        <f>100*(SUM(B44)/SUM($B$57))</f>
        <v>#DIV/0!</v>
      </c>
      <c r="E44" s="9"/>
      <c r="G44" s="2" t="s">
        <v>71</v>
      </c>
      <c r="H44" s="8">
        <f>SUM(B61)</f>
        <v>0</v>
      </c>
      <c r="K44" s="13" t="s">
        <v>51</v>
      </c>
    </row>
    <row r="45" spans="1:11" ht="15">
      <c r="A45" s="38" t="s">
        <v>33</v>
      </c>
      <c r="E45" s="9"/>
      <c r="G45" s="12" t="s">
        <v>145</v>
      </c>
      <c r="H45" s="9" t="e">
        <f>100*(SUM(B57)/(SUM(B57)+SUM(H44)))</f>
        <v>#DIV/0!</v>
      </c>
      <c r="K45" s="13" t="s">
        <v>51</v>
      </c>
    </row>
    <row r="46" spans="1:11" ht="15">
      <c r="A46" s="2" t="s">
        <v>81</v>
      </c>
      <c r="C46" s="9" t="e">
        <f>100*(SUM(B46)/SUM($B$57))</f>
        <v>#DIV/0!</v>
      </c>
      <c r="E46" s="9" t="e">
        <f>100*(SUM(B46)/SUM($F$49))</f>
        <v>#DIV/0!</v>
      </c>
      <c r="G46" s="2" t="s">
        <v>72</v>
      </c>
      <c r="H46">
        <f>SUM(B59)</f>
        <v>0</v>
      </c>
      <c r="I46"/>
      <c r="K46" s="13" t="s">
        <v>51</v>
      </c>
    </row>
    <row r="47" spans="1:11" ht="15">
      <c r="A47" s="2" t="s">
        <v>82</v>
      </c>
      <c r="C47" s="9" t="e">
        <f>100*(SUM(B47)/SUM($B$57))</f>
        <v>#DIV/0!</v>
      </c>
      <c r="E47" s="9" t="e">
        <f>100*(SUM(B47)/SUM($F$49))</f>
        <v>#DIV/0!</v>
      </c>
      <c r="G47" s="2" t="s">
        <v>73</v>
      </c>
      <c r="H47">
        <f>SUM(B59)</f>
        <v>0</v>
      </c>
      <c r="I47"/>
      <c r="K47" s="13" t="s">
        <v>51</v>
      </c>
    </row>
    <row r="48" spans="1:11" ht="15">
      <c r="A48" s="2" t="s">
        <v>34</v>
      </c>
      <c r="C48" s="9" t="e">
        <f>100*(SUM(B48)/SUM($B$57))</f>
        <v>#DIV/0!</v>
      </c>
      <c r="E48" s="9" t="e">
        <f>100*(SUM(B48)/SUM($F$49))</f>
        <v>#DIV/0!</v>
      </c>
      <c r="G48" s="2" t="s">
        <v>74</v>
      </c>
      <c r="H48">
        <f>SUM(B58)</f>
        <v>0</v>
      </c>
      <c r="I48"/>
      <c r="K48" s="13" t="s">
        <v>51</v>
      </c>
    </row>
    <row r="49" spans="1:11" ht="15">
      <c r="A49" s="2" t="s">
        <v>144</v>
      </c>
      <c r="C49" s="9" t="e">
        <f>100*(SUM(B49)/SUM($B$57))</f>
        <v>#DIV/0!</v>
      </c>
      <c r="E49" s="9"/>
      <c r="F49" s="8">
        <f>SUM(B46:B48)</f>
        <v>0</v>
      </c>
      <c r="G49" s="12" t="s">
        <v>75</v>
      </c>
      <c r="H49" s="8">
        <f>SUM(H46:H47)</f>
        <v>0</v>
      </c>
      <c r="K49" s="13" t="s">
        <v>51</v>
      </c>
    </row>
    <row r="50" spans="2:11" ht="15" thickBot="1">
      <c r="B50" s="14"/>
      <c r="C50" s="15"/>
      <c r="E50" s="9"/>
      <c r="G50" s="12" t="s">
        <v>76</v>
      </c>
      <c r="H50" s="9" t="e">
        <f>SUM(H47/H46)</f>
        <v>#DIV/0!</v>
      </c>
      <c r="K50" s="13" t="s">
        <v>51</v>
      </c>
    </row>
    <row r="51" spans="1:11" ht="15">
      <c r="A51" s="12" t="s">
        <v>35</v>
      </c>
      <c r="B51" s="8">
        <f>SUM(B46:B49)</f>
        <v>0</v>
      </c>
      <c r="C51" s="9" t="e">
        <f>100*(SUM(B51)/SUM($B$57))</f>
        <v>#DIV/0!</v>
      </c>
      <c r="E51" s="9"/>
      <c r="G51" s="2" t="s">
        <v>77</v>
      </c>
      <c r="H51" s="9" t="e">
        <f>SUM(H49/B51)</f>
        <v>#DIV/0!</v>
      </c>
      <c r="K51" s="13" t="s">
        <v>51</v>
      </c>
    </row>
    <row r="52" spans="1:11" ht="15">
      <c r="A52" s="38" t="s">
        <v>36</v>
      </c>
      <c r="E52" s="9"/>
      <c r="K52" s="13" t="s">
        <v>51</v>
      </c>
    </row>
    <row r="53" spans="1:11" ht="15">
      <c r="A53" s="2" t="s">
        <v>37</v>
      </c>
      <c r="C53" s="9" t="e">
        <f>100*(SUM(B53)/SUM($B$57))</f>
        <v>#DIV/0!</v>
      </c>
      <c r="E53" s="9"/>
      <c r="K53" s="13" t="s">
        <v>51</v>
      </c>
    </row>
    <row r="54" spans="2:5" ht="15" thickBot="1">
      <c r="B54" s="14"/>
      <c r="C54" s="15"/>
      <c r="E54" s="9"/>
    </row>
    <row r="55" spans="1:5" ht="15">
      <c r="A55" s="12" t="s">
        <v>38</v>
      </c>
      <c r="B55" s="8">
        <f>SUM(B53)</f>
        <v>0</v>
      </c>
      <c r="C55" s="9" t="e">
        <f>100*(SUM(B55)/SUM($B$57))</f>
        <v>#DIV/0!</v>
      </c>
      <c r="E55" s="9"/>
    </row>
    <row r="56" spans="2:5" ht="15" thickBot="1">
      <c r="B56" s="14"/>
      <c r="C56" s="15"/>
      <c r="E56" s="9"/>
    </row>
    <row r="57" spans="1:5" ht="15">
      <c r="A57" s="39" t="s">
        <v>171</v>
      </c>
      <c r="B57" s="37">
        <f>B55+B51+B44+B37+B31+B25+B18</f>
        <v>0</v>
      </c>
      <c r="C57" s="9" t="e">
        <f>100*(SUM(B57)/SUM($B$57))</f>
        <v>#DIV/0!</v>
      </c>
      <c r="E57" s="9"/>
    </row>
    <row r="58" spans="1:5" ht="15">
      <c r="A58" s="3" t="s">
        <v>103</v>
      </c>
      <c r="C58" s="9"/>
      <c r="E58" s="9"/>
    </row>
    <row r="59" spans="1:5" ht="15">
      <c r="A59" s="3" t="s">
        <v>104</v>
      </c>
      <c r="C59" s="9"/>
      <c r="E59" s="9"/>
    </row>
    <row r="60" spans="1:3" ht="15">
      <c r="A60" s="3" t="s">
        <v>105</v>
      </c>
      <c r="C60" s="9"/>
    </row>
    <row r="61" spans="1:3" ht="15">
      <c r="A61" s="3" t="s">
        <v>154</v>
      </c>
      <c r="C61" s="9"/>
    </row>
    <row r="62" spans="2:5" ht="15" thickBot="1">
      <c r="B62" s="29"/>
      <c r="E62" s="9"/>
    </row>
    <row r="63" spans="1:2" ht="15">
      <c r="A63" s="40" t="s">
        <v>172</v>
      </c>
      <c r="B63" s="36">
        <f>+SUM(B57:B61)</f>
        <v>0</v>
      </c>
    </row>
    <row r="84" ht="15">
      <c r="E84" s="9"/>
    </row>
    <row r="85" ht="15">
      <c r="E85" s="9"/>
    </row>
    <row r="86" ht="15">
      <c r="E86" s="9"/>
    </row>
  </sheetData>
  <printOptions/>
  <pageMargins left="0.75" right="0.75" top="0.54" bottom="1" header="0.5" footer="0.5"/>
  <pageSetup fitToHeight="1" fitToWidth="1" horizontalDpi="360" verticalDpi="36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McGovern</dc:creator>
  <cp:keywords/>
  <dc:description/>
  <cp:lastModifiedBy>Tom McGovern</cp:lastModifiedBy>
  <cp:lastPrinted>2002-03-27T15:32:08Z</cp:lastPrinted>
  <dcterms:created xsi:type="dcterms:W3CDTF">1999-06-05T22:13:41Z</dcterms:created>
  <dcterms:modified xsi:type="dcterms:W3CDTF">2002-03-27T15:44:24Z</dcterms:modified>
  <cp:category/>
  <cp:version/>
  <cp:contentType/>
  <cp:contentStatus/>
</cp:coreProperties>
</file>